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01 各課（センター・室）\03 ものづくり振興課\008-中小企業新事業チャレンジ補助金\010-令和7年度（佐賀県窯業関連中小企業生産性向上・陶土価格高騰緩和）\"/>
    </mc:Choice>
  </mc:AlternateContent>
  <xr:revisionPtr revIDLastSave="0" documentId="8_{9CA0F396-C95D-4C33-B3FD-4CC17E4DD859}" xr6:coauthVersionLast="47" xr6:coauthVersionMax="47" xr10:uidLastSave="{00000000-0000-0000-0000-000000000000}"/>
  <bookViews>
    <workbookView xWindow="-110" yWindow="-110" windowWidth="25820" windowHeight="13900" xr2:uid="{52892090-1843-46E8-B2C5-681F0C1474D1}"/>
  </bookViews>
  <sheets>
    <sheet name="算定表" sheetId="2" r:id="rId1"/>
    <sheet name="算定表(記載例)" sheetId="14" r:id="rId2"/>
    <sheet name="リスト" sheetId="3" state="hidden" r:id="rId3"/>
  </sheets>
  <definedNames>
    <definedName name="_xlnm.Print_Area" localSheetId="2">リスト!$B$2:$D$17</definedName>
    <definedName name="_xlnm.Print_Area" localSheetId="0">算定表!$A$1:$R$23</definedName>
    <definedName name="_xlnm.Print_Area" localSheetId="1">'算定表(記載例)'!$A$1:$R$23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4" l="1"/>
  <c r="L20" i="14"/>
  <c r="K20" i="14"/>
  <c r="J20" i="14"/>
  <c r="I20" i="14"/>
  <c r="H20" i="14"/>
  <c r="Q19" i="14"/>
  <c r="P19" i="14"/>
  <c r="O19" i="14"/>
  <c r="N19" i="14"/>
  <c r="G19" i="14" a="1"/>
  <c r="G19" i="14" s="1"/>
  <c r="E19" i="14"/>
  <c r="O18" i="14"/>
  <c r="P18" i="14" s="1"/>
  <c r="N18" i="14"/>
  <c r="G18" i="14" a="1"/>
  <c r="G18" i="14" s="1"/>
  <c r="E18" i="14"/>
  <c r="Q18" i="14" s="1"/>
  <c r="N17" i="14"/>
  <c r="O17" i="14" s="1"/>
  <c r="P17" i="14" s="1"/>
  <c r="G17" i="14"/>
  <c r="G17" i="14" a="1"/>
  <c r="E17" i="14"/>
  <c r="Q17" i="14" s="1"/>
  <c r="Q16" i="14"/>
  <c r="N16" i="14"/>
  <c r="O16" i="14" s="1"/>
  <c r="P16" i="14" s="1"/>
  <c r="G16" i="14" a="1"/>
  <c r="G16" i="14" s="1"/>
  <c r="E16" i="14"/>
  <c r="N15" i="14"/>
  <c r="O15" i="14" s="1"/>
  <c r="P15" i="14" s="1"/>
  <c r="G15" i="14" a="1"/>
  <c r="G15" i="14" s="1"/>
  <c r="E15" i="14"/>
  <c r="Q15" i="14" s="1"/>
  <c r="O14" i="14"/>
  <c r="P14" i="14" s="1"/>
  <c r="N14" i="14"/>
  <c r="G14" i="14" a="1"/>
  <c r="G14" i="14" s="1"/>
  <c r="E14" i="14"/>
  <c r="Q14" i="14" s="1"/>
  <c r="Q13" i="14"/>
  <c r="N13" i="14"/>
  <c r="O13" i="14" s="1"/>
  <c r="P13" i="14" s="1"/>
  <c r="G13" i="14" a="1"/>
  <c r="G13" i="14" s="1"/>
  <c r="E13" i="14"/>
  <c r="Q12" i="14"/>
  <c r="N12" i="14"/>
  <c r="O12" i="14" s="1"/>
  <c r="P12" i="14" s="1"/>
  <c r="G12" i="14"/>
  <c r="G12" i="14" a="1"/>
  <c r="E12" i="14"/>
  <c r="Q11" i="14"/>
  <c r="O11" i="14"/>
  <c r="P11" i="14" s="1"/>
  <c r="N11" i="14"/>
  <c r="G11" i="14" a="1"/>
  <c r="G11" i="14" s="1"/>
  <c r="E11" i="14"/>
  <c r="N10" i="14"/>
  <c r="O10" i="14" s="1"/>
  <c r="P10" i="14" s="1"/>
  <c r="G10" i="14" a="1"/>
  <c r="G10" i="14" s="1"/>
  <c r="E10" i="14"/>
  <c r="N9" i="14"/>
  <c r="O9" i="14" s="1"/>
  <c r="P9" i="14" s="1"/>
  <c r="G9" i="14" a="1"/>
  <c r="G9" i="14" s="1"/>
  <c r="E9" i="14"/>
  <c r="N8" i="14"/>
  <c r="O8" i="14" s="1"/>
  <c r="P8" i="14" s="1"/>
  <c r="G8" i="14" a="1"/>
  <c r="G8" i="14" s="1"/>
  <c r="E8" i="14"/>
  <c r="N7" i="14"/>
  <c r="O7" i="14" s="1"/>
  <c r="P7" i="14" s="1"/>
  <c r="G7" i="14" a="1"/>
  <c r="G7" i="14" s="1"/>
  <c r="E7" i="14"/>
  <c r="Q7" i="14" s="1"/>
  <c r="N6" i="14"/>
  <c r="O6" i="14" s="1"/>
  <c r="P6" i="14" s="1"/>
  <c r="G6" i="14" a="1"/>
  <c r="G6" i="14" s="1"/>
  <c r="E6" i="14"/>
  <c r="Q6" i="14" s="1"/>
  <c r="N5" i="14"/>
  <c r="G5" i="14" a="1"/>
  <c r="G5" i="14" s="1"/>
  <c r="E5" i="14"/>
  <c r="G5" i="2" a="1"/>
  <c r="G5" i="2" s="1"/>
  <c r="G19" i="2" a="1"/>
  <c r="G19" i="2" s="1"/>
  <c r="G18" i="2" a="1"/>
  <c r="G18" i="2" s="1"/>
  <c r="G17" i="2" a="1"/>
  <c r="G17" i="2" s="1"/>
  <c r="G16" i="2" a="1"/>
  <c r="G16" i="2" s="1"/>
  <c r="G15" i="2" a="1"/>
  <c r="G15" i="2" s="1"/>
  <c r="G14" i="2" a="1"/>
  <c r="G14" i="2" s="1"/>
  <c r="G13" i="2" a="1"/>
  <c r="G13" i="2" s="1"/>
  <c r="G12" i="2" a="1"/>
  <c r="G12" i="2" s="1"/>
  <c r="G11" i="2" a="1"/>
  <c r="G11" i="2" s="1"/>
  <c r="G10" i="2" a="1"/>
  <c r="G10" i="2" s="1"/>
  <c r="G9" i="2" a="1"/>
  <c r="G9" i="2" s="1"/>
  <c r="G8" i="2" a="1"/>
  <c r="G8" i="2" s="1"/>
  <c r="G7" i="2" a="1"/>
  <c r="G7" i="2" s="1"/>
  <c r="G6" i="2" a="1"/>
  <c r="G6" i="2" s="1"/>
  <c r="N20" i="2"/>
  <c r="M20" i="2"/>
  <c r="L20" i="2"/>
  <c r="N5" i="2"/>
  <c r="O5" i="2" s="1"/>
  <c r="K20" i="2"/>
  <c r="J20" i="2"/>
  <c r="I20" i="2"/>
  <c r="H20" i="2"/>
  <c r="N19" i="2"/>
  <c r="O19" i="2" s="1"/>
  <c r="P19" i="2" s="1"/>
  <c r="E19" i="2"/>
  <c r="N18" i="2"/>
  <c r="O18" i="2" s="1"/>
  <c r="P18" i="2" s="1"/>
  <c r="E18" i="2"/>
  <c r="N17" i="2"/>
  <c r="O17" i="2" s="1"/>
  <c r="P17" i="2" s="1"/>
  <c r="E17" i="2"/>
  <c r="N16" i="2"/>
  <c r="O16" i="2" s="1"/>
  <c r="P16" i="2" s="1"/>
  <c r="E16" i="2"/>
  <c r="N15" i="2"/>
  <c r="O15" i="2" s="1"/>
  <c r="P15" i="2" s="1"/>
  <c r="E15" i="2"/>
  <c r="N14" i="2"/>
  <c r="O14" i="2" s="1"/>
  <c r="P14" i="2" s="1"/>
  <c r="E14" i="2"/>
  <c r="N13" i="2"/>
  <c r="E13" i="2"/>
  <c r="N12" i="2"/>
  <c r="O12" i="2" s="1"/>
  <c r="P12" i="2" s="1"/>
  <c r="E12" i="2"/>
  <c r="N11" i="2"/>
  <c r="O11" i="2" s="1"/>
  <c r="P11" i="2" s="1"/>
  <c r="E11" i="2"/>
  <c r="N10" i="2"/>
  <c r="O10" i="2" s="1"/>
  <c r="P10" i="2" s="1"/>
  <c r="E10" i="2"/>
  <c r="N9" i="2"/>
  <c r="O9" i="2" s="1"/>
  <c r="P9" i="2" s="1"/>
  <c r="E9" i="2"/>
  <c r="N8" i="2"/>
  <c r="O8" i="2" s="1"/>
  <c r="P8" i="2" s="1"/>
  <c r="E8" i="2"/>
  <c r="N7" i="2"/>
  <c r="O7" i="2" s="1"/>
  <c r="P7" i="2" s="1"/>
  <c r="E7" i="2"/>
  <c r="N6" i="2"/>
  <c r="E6" i="2"/>
  <c r="E5" i="2"/>
  <c r="Q9" i="14" l="1"/>
  <c r="Q8" i="14"/>
  <c r="Q10" i="14"/>
  <c r="N20" i="14"/>
  <c r="Q5" i="14"/>
  <c r="O5" i="14"/>
  <c r="Q5" i="2"/>
  <c r="Q16" i="2"/>
  <c r="Q7" i="2"/>
  <c r="Q10" i="2"/>
  <c r="Q14" i="2"/>
  <c r="Q9" i="2"/>
  <c r="Q17" i="2"/>
  <c r="Q12" i="2"/>
  <c r="Q19" i="2"/>
  <c r="Q15" i="2"/>
  <c r="Q8" i="2"/>
  <c r="Q11" i="2"/>
  <c r="Q18" i="2"/>
  <c r="Q6" i="2"/>
  <c r="Q13" i="2"/>
  <c r="O6" i="2"/>
  <c r="P6" i="2" s="1"/>
  <c r="O13" i="2"/>
  <c r="P13" i="2" s="1"/>
  <c r="P5" i="2"/>
  <c r="Q20" i="14" l="1"/>
  <c r="Q21" i="14" s="1"/>
  <c r="O20" i="14"/>
  <c r="P5" i="14"/>
  <c r="P20" i="14" s="1"/>
  <c r="P20" i="2"/>
  <c r="O20" i="2"/>
  <c r="Q20" i="2"/>
  <c r="Q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寿春（ものづくり産業課）</author>
  </authors>
  <commentList>
    <comment ref="B5" authorId="0" shapeId="0" xr:uid="{D8C66035-ED6E-4894-92B2-E46BC75A07FA}">
      <text>
        <r>
          <rPr>
            <b/>
            <sz val="9"/>
            <color indexed="81"/>
            <rFont val="MS P ゴシック"/>
            <family val="3"/>
            <charset val="128"/>
          </rPr>
          <t>プルダウンに陶土名が無い場合は手入力してください</t>
        </r>
      </text>
    </comment>
    <comment ref="F5" authorId="0" shapeId="0" xr:uid="{BFFC8D07-0931-46FA-8662-FA5F711B1D48}">
      <text>
        <r>
          <rPr>
            <b/>
            <sz val="9"/>
            <color indexed="81"/>
            <rFont val="MS P ゴシック"/>
            <family val="3"/>
            <charset val="128"/>
          </rPr>
          <t>プルダウン以外は入力できないようにしています。不都合のある方は事務局にご相談ください。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寿春（ものづくり産業課）</author>
    <author>平島　拓実</author>
  </authors>
  <commentList>
    <comment ref="B5" authorId="0" shapeId="0" xr:uid="{8947A3F4-9FC0-4119-9619-60C92947B49C}">
      <text>
        <r>
          <rPr>
            <b/>
            <sz val="9"/>
            <color indexed="81"/>
            <rFont val="MS P ゴシック"/>
            <family val="3"/>
            <charset val="128"/>
          </rPr>
          <t>プルダウンに陶土名が無い場合は手入力してください</t>
        </r>
      </text>
    </comment>
    <comment ref="F5" authorId="0" shapeId="0" xr:uid="{7E1F534C-8453-456A-856E-91F4BF73C50B}">
      <text>
        <r>
          <rPr>
            <b/>
            <sz val="9"/>
            <color indexed="81"/>
            <rFont val="MS P ゴシック"/>
            <family val="3"/>
            <charset val="128"/>
          </rPr>
          <t>プルダウン以外は入力できないようにしています。不都合のある方は事務局にご相談ください。</t>
        </r>
      </text>
    </comment>
    <comment ref="H8" authorId="1" shapeId="0" xr:uid="{D81C313C-89EB-4CB0-B0AA-F87EF4D36A02}">
      <text>
        <r>
          <rPr>
            <b/>
            <sz val="9"/>
            <color indexed="81"/>
            <rFont val="MS P ゴシック"/>
            <family val="3"/>
            <charset val="128"/>
          </rPr>
          <t>値上げ実施日がR7.9.1の場合は購入量の欄が黒塗りとなります。（対象外のため）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<sst xmlns="http://schemas.openxmlformats.org/spreadsheetml/2006/main" count="95" uniqueCount="65">
  <si>
    <t>合計</t>
    <rPh sb="0" eb="2">
      <t>ゴウケイ</t>
    </rPh>
    <phoneticPr fontId="2"/>
  </si>
  <si>
    <t>陶土名</t>
    <rPh sb="0" eb="2">
      <t>トウド</t>
    </rPh>
    <rPh sb="2" eb="3">
      <t>メイ</t>
    </rPh>
    <phoneticPr fontId="2"/>
  </si>
  <si>
    <t>購入量（kg）</t>
    <rPh sb="0" eb="3">
      <t>コウニュウリョウ</t>
    </rPh>
    <phoneticPr fontId="2"/>
  </si>
  <si>
    <t>計
【D】</t>
    <rPh sb="0" eb="1">
      <t>ケイ</t>
    </rPh>
    <phoneticPr fontId="2"/>
  </si>
  <si>
    <t>補助対象
経費（税抜）
【Ｅ】
E＝B×D</t>
    <phoneticPr fontId="2"/>
  </si>
  <si>
    <t>事業に要した
経費（税込）
【F】
F＝E×1.1</t>
    <phoneticPr fontId="2"/>
  </si>
  <si>
    <t>単価（円/kg）</t>
    <rPh sb="0" eb="2">
      <t>タンカ</t>
    </rPh>
    <rPh sb="3" eb="4">
      <t>エン</t>
    </rPh>
    <phoneticPr fontId="2"/>
  </si>
  <si>
    <t>陶土
購入元</t>
    <rPh sb="0" eb="2">
      <t>トウド</t>
    </rPh>
    <rPh sb="3" eb="5">
      <t>コウニュウ</t>
    </rPh>
    <rPh sb="5" eb="6">
      <t>モト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</si>
  <si>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</si>
  <si>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</si>
  <si>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特上</t>
    <rPh sb="0" eb="2">
      <t>トクジョウ</t>
    </rPh>
    <phoneticPr fontId="2"/>
  </si>
  <si>
    <t>上ｲｺﾐ</t>
    <rPh sb="0" eb="1">
      <t>ジョウ</t>
    </rPh>
    <phoneticPr fontId="2"/>
  </si>
  <si>
    <t>上P</t>
    <rPh sb="0" eb="1">
      <t>ジョウ</t>
    </rPh>
    <phoneticPr fontId="2"/>
  </si>
  <si>
    <t>上ﾏｼﾝ</t>
    <rPh sb="0" eb="1">
      <t>ジョウ</t>
    </rPh>
    <phoneticPr fontId="2"/>
  </si>
  <si>
    <t>上生</t>
    <rPh sb="0" eb="1">
      <t>ジョウ</t>
    </rPh>
    <rPh sb="1" eb="2">
      <t>ナマ</t>
    </rPh>
    <phoneticPr fontId="2"/>
  </si>
  <si>
    <t>中生</t>
    <rPh sb="0" eb="1">
      <t>チュウ</t>
    </rPh>
    <rPh sb="1" eb="2">
      <t>ナマ</t>
    </rPh>
    <phoneticPr fontId="2"/>
  </si>
  <si>
    <t>中ｲｺﾐ</t>
    <rPh sb="0" eb="1">
      <t>チュウ</t>
    </rPh>
    <phoneticPr fontId="2"/>
  </si>
  <si>
    <t>中P</t>
    <rPh sb="0" eb="1">
      <t>チュウ</t>
    </rPh>
    <phoneticPr fontId="2"/>
  </si>
  <si>
    <t>中ﾏｼﾝ</t>
    <rPh sb="0" eb="1">
      <t>チュウ</t>
    </rPh>
    <phoneticPr fontId="2"/>
  </si>
  <si>
    <t>陶土名</t>
    <rPh sb="0" eb="3">
      <t>トウドメイ</t>
    </rPh>
    <phoneticPr fontId="2"/>
  </si>
  <si>
    <t>補助金算定（円）</t>
    <rPh sb="0" eb="3">
      <t>ホジョキン</t>
    </rPh>
    <rPh sb="3" eb="5">
      <t>サンテイ</t>
    </rPh>
    <phoneticPr fontId="2"/>
  </si>
  <si>
    <t>陶土購入元</t>
    <rPh sb="0" eb="2">
      <t>トウド</t>
    </rPh>
    <rPh sb="2" eb="4">
      <t>コウニュウ</t>
    </rPh>
    <rPh sb="4" eb="5">
      <t>モト</t>
    </rPh>
    <phoneticPr fontId="2"/>
  </si>
  <si>
    <t>(有)松本陶土</t>
    <rPh sb="1" eb="2">
      <t>ユウ</t>
    </rPh>
    <rPh sb="3" eb="5">
      <t>マツモト</t>
    </rPh>
    <rPh sb="5" eb="7">
      <t>トウド</t>
    </rPh>
    <phoneticPr fontId="2"/>
  </si>
  <si>
    <t>香田陶土(有)</t>
    <rPh sb="0" eb="2">
      <t>コウダ</t>
    </rPh>
    <rPh sb="2" eb="4">
      <t>トウド</t>
    </rPh>
    <rPh sb="5" eb="6">
      <t>ユウ</t>
    </rPh>
    <phoneticPr fontId="2"/>
  </si>
  <si>
    <t>神近敏郎陶土</t>
    <rPh sb="0" eb="2">
      <t>カミチカ</t>
    </rPh>
    <rPh sb="2" eb="4">
      <t>トシロウ</t>
    </rPh>
    <rPh sb="4" eb="6">
      <t>トウド</t>
    </rPh>
    <phoneticPr fontId="2"/>
  </si>
  <si>
    <t>(株)香田陶土</t>
    <rPh sb="0" eb="3">
      <t>カブ</t>
    </rPh>
    <rPh sb="3" eb="5">
      <t>コウダ</t>
    </rPh>
    <rPh sb="5" eb="7">
      <t>トウド</t>
    </rPh>
    <phoneticPr fontId="2"/>
  </si>
  <si>
    <t>松貢陶土(有)</t>
    <rPh sb="0" eb="1">
      <t>マツ</t>
    </rPh>
    <rPh sb="1" eb="2">
      <t>ミツグ</t>
    </rPh>
    <rPh sb="2" eb="4">
      <t>トウド</t>
    </rPh>
    <rPh sb="5" eb="6">
      <t>ユウ</t>
    </rPh>
    <phoneticPr fontId="2"/>
  </si>
  <si>
    <t>(有)ヤマダイ</t>
    <rPh sb="1" eb="2">
      <t>ユウ</t>
    </rPh>
    <phoneticPr fontId="2"/>
  </si>
  <si>
    <t>(有)山辰陶土</t>
    <rPh sb="1" eb="2">
      <t>ユウ</t>
    </rPh>
    <rPh sb="3" eb="4">
      <t>ヤマ</t>
    </rPh>
    <rPh sb="4" eb="5">
      <t>シン</t>
    </rPh>
    <rPh sb="5" eb="7">
      <t>トウド</t>
    </rPh>
    <phoneticPr fontId="2"/>
  </si>
  <si>
    <t>(株)塩田陶土</t>
    <phoneticPr fontId="2"/>
  </si>
  <si>
    <t>(有)淵野陶土</t>
    <phoneticPr fontId="2"/>
  </si>
  <si>
    <t>(有)渕野陶磁器原料</t>
    <phoneticPr fontId="2"/>
  </si>
  <si>
    <t>(株)田島商店</t>
    <phoneticPr fontId="2"/>
  </si>
  <si>
    <t>山口静雄陶土/山武陶土</t>
    <rPh sb="0" eb="2">
      <t>ヤマグチ</t>
    </rPh>
    <rPh sb="2" eb="4">
      <t>シズオ</t>
    </rPh>
    <rPh sb="4" eb="6">
      <t>トウド</t>
    </rPh>
    <rPh sb="7" eb="9">
      <t>ヤマタケ</t>
    </rPh>
    <rPh sb="9" eb="11">
      <t>トウド</t>
    </rPh>
    <phoneticPr fontId="2"/>
  </si>
  <si>
    <t>令和７年
８月</t>
    <rPh sb="0" eb="2">
      <t>レイワ</t>
    </rPh>
    <rPh sb="3" eb="4">
      <t>ネン</t>
    </rPh>
    <rPh sb="6" eb="7">
      <t>ガツ</t>
    </rPh>
    <phoneticPr fontId="2"/>
  </si>
  <si>
    <t xml:space="preserve">
９月</t>
    <rPh sb="2" eb="3">
      <t>ガツ</t>
    </rPh>
    <phoneticPr fontId="2"/>
  </si>
  <si>
    <t xml:space="preserve">
１０月</t>
    <rPh sb="3" eb="4">
      <t>ガツ</t>
    </rPh>
    <phoneticPr fontId="2"/>
  </si>
  <si>
    <t xml:space="preserve">
１１月</t>
    <rPh sb="3" eb="4">
      <t>ガツ</t>
    </rPh>
    <phoneticPr fontId="2"/>
  </si>
  <si>
    <t xml:space="preserve">
１２月</t>
    <rPh sb="3" eb="4">
      <t>ガツ</t>
    </rPh>
    <phoneticPr fontId="2"/>
  </si>
  <si>
    <t>池田康彦陶土/池田陶土</t>
    <rPh sb="0" eb="2">
      <t>イケダ</t>
    </rPh>
    <rPh sb="2" eb="4">
      <t>ヤスヒコ</t>
    </rPh>
    <rPh sb="4" eb="6">
      <t>トウド</t>
    </rPh>
    <rPh sb="7" eb="9">
      <t>イケダ</t>
    </rPh>
    <rPh sb="9" eb="11">
      <t>トウド</t>
    </rPh>
    <phoneticPr fontId="2"/>
  </si>
  <si>
    <t>西野雅之陶土/西野陶土</t>
    <rPh sb="0" eb="2">
      <t>ニシノ</t>
    </rPh>
    <rPh sb="2" eb="4">
      <t>マサユキ</t>
    </rPh>
    <rPh sb="4" eb="6">
      <t>トウド</t>
    </rPh>
    <phoneticPr fontId="2"/>
  </si>
  <si>
    <t>渕野忠男陶土/渕野陶土</t>
    <rPh sb="0" eb="2">
      <t>フチノ</t>
    </rPh>
    <rPh sb="2" eb="4">
      <t>タダオ</t>
    </rPh>
    <rPh sb="4" eb="6">
      <t>トウド</t>
    </rPh>
    <rPh sb="7" eb="9">
      <t>フチノ</t>
    </rPh>
    <rPh sb="9" eb="11">
      <t>トウド</t>
    </rPh>
    <phoneticPr fontId="2"/>
  </si>
  <si>
    <t>〇✕陶土</t>
  </si>
  <si>
    <t>上生</t>
  </si>
  <si>
    <t>自然ｼﾛ</t>
  </si>
  <si>
    <t>上P</t>
  </si>
  <si>
    <t>特上</t>
  </si>
  <si>
    <t>補助金交付請求
（予定）額
【Ｇ】
Ｇ＝Ｃ×Ｄ</t>
    <rPh sb="0" eb="3">
      <t>ホジョキン</t>
    </rPh>
    <phoneticPr fontId="2"/>
  </si>
  <si>
    <t>千円未満切捨後→</t>
    <rPh sb="0" eb="2">
      <t>センエン</t>
    </rPh>
    <rPh sb="2" eb="4">
      <t>ミマン</t>
    </rPh>
    <rPh sb="4" eb="5">
      <t>キ</t>
    </rPh>
    <rPh sb="5" eb="6">
      <t>シャ</t>
    </rPh>
    <rPh sb="6" eb="7">
      <t>ゴ</t>
    </rPh>
    <phoneticPr fontId="2"/>
  </si>
  <si>
    <t xml:space="preserve">差額
【C】
C=A-B
</t>
    <rPh sb="0" eb="2">
      <t>サガク</t>
    </rPh>
    <phoneticPr fontId="2"/>
  </si>
  <si>
    <t>値上実施日</t>
    <rPh sb="0" eb="2">
      <t>ネア</t>
    </rPh>
    <rPh sb="2" eb="4">
      <t>ジッシ</t>
    </rPh>
    <rPh sb="4" eb="5">
      <t>ビ</t>
    </rPh>
    <phoneticPr fontId="2"/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</si>
  <si>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</si>
  <si>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</si>
  <si>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t>〇</t>
    </r>
    <r>
      <rPr>
        <sz val="11"/>
        <color theme="1"/>
        <rFont val="Segoe UI Symbol"/>
        <family val="2"/>
      </rPr>
      <t>✕</t>
    </r>
    <r>
      <rPr>
        <sz val="11"/>
        <color theme="1"/>
        <rFont val="游ゴシック"/>
        <family val="2"/>
        <charset val="128"/>
        <scheme val="minor"/>
      </rPr>
      <t>陶土</t>
    </r>
    <phoneticPr fontId="2"/>
  </si>
  <si>
    <t>□△陶土</t>
    <phoneticPr fontId="2"/>
  </si>
  <si>
    <t>中生</t>
  </si>
  <si>
    <t>※黄色着色箇所以外は入力しないでください</t>
    <rPh sb="1" eb="5">
      <t>キイロチャクショク</t>
    </rPh>
    <rPh sb="5" eb="7">
      <t>カショ</t>
    </rPh>
    <rPh sb="7" eb="9">
      <t>イガイ</t>
    </rPh>
    <rPh sb="10" eb="12">
      <t>ニュウリョク</t>
    </rPh>
    <phoneticPr fontId="2"/>
  </si>
  <si>
    <t>値上前
【A】
R7.2.6～値上前日</t>
    <rPh sb="0" eb="2">
      <t>ネア</t>
    </rPh>
    <rPh sb="2" eb="3">
      <t>マエ</t>
    </rPh>
    <rPh sb="16" eb="18">
      <t>ネア</t>
    </rPh>
    <rPh sb="18" eb="19">
      <t>マエ</t>
    </rPh>
    <rPh sb="19" eb="20">
      <t>ニチ</t>
    </rPh>
    <phoneticPr fontId="2"/>
  </si>
  <si>
    <t>値上後
【B】
値上実施日～</t>
    <rPh sb="0" eb="2">
      <t>ネア</t>
    </rPh>
    <rPh sb="2" eb="3">
      <t>ゴ</t>
    </rPh>
    <rPh sb="9" eb="11">
      <t>ネア</t>
    </rPh>
    <rPh sb="11" eb="13">
      <t>ジッシ</t>
    </rPh>
    <rPh sb="13" eb="14">
      <t>ビ</t>
    </rPh>
    <phoneticPr fontId="2"/>
  </si>
  <si>
    <t>※行を追加する場合は行全体をコピーして挿入してください</t>
    <rPh sb="1" eb="2">
      <t>ギョウ</t>
    </rPh>
    <rPh sb="3" eb="5">
      <t>ツイカ</t>
    </rPh>
    <rPh sb="7" eb="9">
      <t>バアイ</t>
    </rPh>
    <rPh sb="10" eb="11">
      <t>ギョウ</t>
    </rPh>
    <rPh sb="11" eb="13">
      <t>ゼンタイ</t>
    </rPh>
    <rPh sb="19" eb="21">
      <t>ソウニュウ</t>
    </rPh>
    <phoneticPr fontId="2"/>
  </si>
  <si>
    <t>令和８年
１月</t>
    <rPh sb="6" eb="7">
      <t>ガツ</t>
    </rPh>
    <phoneticPr fontId="2"/>
  </si>
  <si>
    <r>
      <t>※令和８年１月１５日までに</t>
    </r>
    <r>
      <rPr>
        <sz val="11"/>
        <color rgb="FFFF0000"/>
        <rFont val="游ゴシック"/>
        <family val="3"/>
        <charset val="128"/>
        <scheme val="minor"/>
      </rPr>
      <t>支払まで完了</t>
    </r>
    <r>
      <rPr>
        <sz val="11"/>
        <color theme="1"/>
        <rFont val="游ゴシック"/>
        <family val="2"/>
        <charset val="128"/>
        <scheme val="minor"/>
      </rPr>
      <t>しているもののみが補助対象です</t>
    </r>
    <rPh sb="1" eb="3">
      <t>レイワ</t>
    </rPh>
    <rPh sb="4" eb="5">
      <t>ネン</t>
    </rPh>
    <rPh sb="6" eb="7">
      <t>ガツ</t>
    </rPh>
    <rPh sb="9" eb="10">
      <t>ニチ</t>
    </rPh>
    <rPh sb="13" eb="15">
      <t>シハラ</t>
    </rPh>
    <rPh sb="17" eb="19">
      <t>カンリョウ</t>
    </rPh>
    <rPh sb="28" eb="30">
      <t>ホジョ</t>
    </rPh>
    <rPh sb="30" eb="32">
      <t>タイショウ</t>
    </rPh>
    <phoneticPr fontId="2"/>
  </si>
  <si>
    <t>別紙６</t>
    <rPh sb="0" eb="2">
      <t>ベッシ</t>
    </rPh>
    <phoneticPr fontId="2"/>
  </si>
  <si>
    <t>〇陶土価格支援事業補助金額算定表（交付申請用・変更承認申請用・実績報告用）</t>
    <rPh sb="1" eb="5">
      <t>トウドカカク</t>
    </rPh>
    <rPh sb="5" eb="7">
      <t>シエン</t>
    </rPh>
    <rPh sb="7" eb="9">
      <t>ジギョウ</t>
    </rPh>
    <rPh sb="9" eb="13">
      <t>ホジョキンガク</t>
    </rPh>
    <rPh sb="13" eb="15">
      <t>サンテイ</t>
    </rPh>
    <rPh sb="15" eb="16">
      <t>ヒョウ</t>
    </rPh>
    <phoneticPr fontId="2"/>
  </si>
  <si>
    <t>(有)渕野陶磁器原料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</si>
</sst>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2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 shrinkToFit="1"/>
      <protection locked="0"/>
    </xf>
    <xf numFmtId="0" fontId="6" fillId="0" borderId="1" xfId="0" applyFont="1" applyBorder="1" applyAlignment="1" applyProtection="1">
      <alignment horizontal="center" vertical="top" wrapText="1" shrinkToFit="1"/>
      <protection locked="0"/>
    </xf>
    <xf numFmtId="0" fontId="6" fillId="0" borderId="27" xfId="0" applyFont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38" fontId="6" fillId="0" borderId="1" xfId="1" applyFont="1" applyBorder="1" applyProtection="1">
      <alignment vertical="center"/>
    </xf>
    <xf numFmtId="38" fontId="6" fillId="0" borderId="10" xfId="1" applyFont="1" applyBorder="1" applyProtection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7" xfId="1" applyFont="1" applyBorder="1" applyAlignment="1" applyProtection="1">
      <alignment vertical="center" shrinkToFit="1"/>
    </xf>
    <xf numFmtId="38" fontId="6" fillId="0" borderId="8" xfId="1" applyFont="1" applyBorder="1" applyAlignment="1" applyProtection="1">
      <alignment vertical="center" shrinkToFit="1"/>
    </xf>
    <xf numFmtId="38" fontId="6" fillId="0" borderId="30" xfId="1" applyFont="1" applyBorder="1" applyAlignment="1" applyProtection="1">
      <alignment vertical="center" shrinkToFit="1"/>
    </xf>
    <xf numFmtId="38" fontId="6" fillId="0" borderId="28" xfId="1" applyFont="1" applyBorder="1" applyAlignment="1" applyProtection="1">
      <alignment vertical="center" shrinkToFit="1"/>
    </xf>
    <xf numFmtId="38" fontId="6" fillId="0" borderId="15" xfId="1" applyFont="1" applyBorder="1" applyAlignment="1" applyProtection="1">
      <alignment vertical="center" shrinkToFit="1"/>
    </xf>
    <xf numFmtId="38" fontId="6" fillId="0" borderId="1" xfId="1" applyFont="1" applyBorder="1" applyAlignment="1" applyProtection="1">
      <alignment vertical="center" shrinkToFit="1"/>
    </xf>
    <xf numFmtId="38" fontId="6" fillId="0" borderId="16" xfId="1" applyFont="1" applyBorder="1" applyProtection="1">
      <alignment vertical="center"/>
    </xf>
    <xf numFmtId="38" fontId="6" fillId="0" borderId="27" xfId="1" applyFont="1" applyBorder="1" applyAlignment="1" applyProtection="1">
      <alignment vertical="center" shrinkToFit="1"/>
    </xf>
    <xf numFmtId="38" fontId="6" fillId="0" borderId="3" xfId="1" applyFont="1" applyBorder="1" applyProtection="1">
      <alignment vertical="center"/>
    </xf>
    <xf numFmtId="38" fontId="6" fillId="0" borderId="29" xfId="1" applyFont="1" applyBorder="1" applyAlignment="1" applyProtection="1">
      <alignment vertical="center" shrinkToFit="1"/>
    </xf>
    <xf numFmtId="38" fontId="6" fillId="0" borderId="5" xfId="1" applyFont="1" applyBorder="1" applyAlignment="1" applyProtection="1">
      <alignment vertical="center" shrinkToFit="1"/>
    </xf>
    <xf numFmtId="38" fontId="6" fillId="0" borderId="6" xfId="1" applyFont="1" applyBorder="1" applyProtection="1">
      <alignment vertical="center"/>
    </xf>
    <xf numFmtId="38" fontId="6" fillId="2" borderId="13" xfId="1" applyFont="1" applyFill="1" applyBorder="1" applyAlignment="1" applyProtection="1">
      <alignment vertical="center" shrinkToFit="1"/>
    </xf>
    <xf numFmtId="38" fontId="6" fillId="2" borderId="8" xfId="1" applyFont="1" applyFill="1" applyBorder="1" applyAlignment="1" applyProtection="1">
      <alignment vertical="center" shrinkToFit="1"/>
    </xf>
    <xf numFmtId="38" fontId="6" fillId="0" borderId="9" xfId="1" applyFont="1" applyBorder="1" applyProtection="1">
      <alignment vertical="center"/>
    </xf>
    <xf numFmtId="38" fontId="0" fillId="2" borderId="32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Protection="1">
      <alignment vertical="center"/>
      <protection locked="0"/>
    </xf>
    <xf numFmtId="38" fontId="6" fillId="3" borderId="14" xfId="1" applyFont="1" applyFill="1" applyBorder="1" applyProtection="1">
      <alignment vertical="center"/>
      <protection locked="0"/>
    </xf>
    <xf numFmtId="38" fontId="6" fillId="3" borderId="10" xfId="1" applyFont="1" applyFill="1" applyBorder="1" applyProtection="1">
      <alignment vertical="center"/>
      <protection locked="0"/>
    </xf>
    <xf numFmtId="0" fontId="6" fillId="3" borderId="22" xfId="0" applyFont="1" applyFill="1" applyBorder="1" applyProtection="1">
      <alignment vertical="center"/>
      <protection locked="0"/>
    </xf>
    <xf numFmtId="38" fontId="6" fillId="3" borderId="2" xfId="1" applyFont="1" applyFill="1" applyBorder="1" applyProtection="1">
      <alignment vertical="center"/>
      <protection locked="0"/>
    </xf>
    <xf numFmtId="38" fontId="6" fillId="3" borderId="1" xfId="1" applyFont="1" applyFill="1" applyBorder="1" applyProtection="1">
      <alignment vertical="center"/>
      <protection locked="0"/>
    </xf>
    <xf numFmtId="0" fontId="6" fillId="3" borderId="24" xfId="0" applyFont="1" applyFill="1" applyBorder="1" applyProtection="1">
      <alignment vertical="center"/>
      <protection locked="0"/>
    </xf>
    <xf numFmtId="38" fontId="6" fillId="3" borderId="4" xfId="1" applyFont="1" applyFill="1" applyBorder="1" applyProtection="1">
      <alignment vertical="center"/>
      <protection locked="0"/>
    </xf>
    <xf numFmtId="38" fontId="6" fillId="3" borderId="5" xfId="1" applyFont="1" applyFill="1" applyBorder="1" applyProtection="1">
      <alignment vertical="center"/>
      <protection locked="0"/>
    </xf>
    <xf numFmtId="38" fontId="6" fillId="3" borderId="14" xfId="1" applyFont="1" applyFill="1" applyBorder="1" applyAlignment="1" applyProtection="1">
      <alignment vertical="center" shrinkToFit="1"/>
      <protection locked="0"/>
    </xf>
    <xf numFmtId="38" fontId="6" fillId="3" borderId="10" xfId="1" applyFont="1" applyFill="1" applyBorder="1" applyAlignment="1" applyProtection="1">
      <alignment vertical="center" shrinkToFit="1"/>
      <protection locked="0"/>
    </xf>
    <xf numFmtId="38" fontId="6" fillId="3" borderId="1" xfId="1" applyFont="1" applyFill="1" applyBorder="1" applyAlignment="1" applyProtection="1">
      <alignment vertical="center" shrinkToFit="1"/>
      <protection locked="0"/>
    </xf>
    <xf numFmtId="38" fontId="6" fillId="3" borderId="5" xfId="1" applyFont="1" applyFill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A15B-A3EE-4DE0-8BF1-1A900C8D5914}">
  <sheetPr>
    <pageSetUpPr fitToPage="1"/>
  </sheetPr>
  <dimension ref="A1:Q23"/>
  <sheetViews>
    <sheetView tabSelected="1" view="pageBreakPreview" zoomScaleNormal="100" zoomScaleSheetLayoutView="100" workbookViewId="0">
      <selection activeCell="C16" sqref="C16"/>
    </sheetView>
  </sheetViews>
  <sheetFormatPr defaultColWidth="8.75" defaultRowHeight="18"/>
  <cols>
    <col min="1" max="1" width="1.83203125" style="4" customWidth="1"/>
    <col min="2" max="2" width="10.83203125" style="4" customWidth="1"/>
    <col min="3" max="4" width="15.58203125" style="4" customWidth="1"/>
    <col min="5" max="5" width="7.58203125" style="4" bestFit="1" customWidth="1"/>
    <col min="6" max="6" width="22.33203125" style="4" bestFit="1" customWidth="1"/>
    <col min="7" max="7" width="16.25" style="4" bestFit="1" customWidth="1"/>
    <col min="8" max="14" width="8.58203125" style="4" customWidth="1"/>
    <col min="15" max="17" width="18.75" style="4" customWidth="1"/>
    <col min="18" max="18" width="1.83203125" style="4" customWidth="1"/>
    <col min="19" max="16384" width="8.75" style="4"/>
  </cols>
  <sheetData>
    <row r="1" spans="1:17" ht="20" customHeight="1">
      <c r="A1" s="4" t="s">
        <v>62</v>
      </c>
    </row>
    <row r="2" spans="1:17" ht="33" thickBot="1">
      <c r="B2" s="5" t="s">
        <v>63</v>
      </c>
    </row>
    <row r="3" spans="1:17" ht="18.75" customHeight="1">
      <c r="B3" s="57" t="s">
        <v>1</v>
      </c>
      <c r="C3" s="57" t="s">
        <v>6</v>
      </c>
      <c r="D3" s="61"/>
      <c r="E3" s="61"/>
      <c r="F3" s="61"/>
      <c r="G3" s="62"/>
      <c r="H3" s="54" t="s">
        <v>2</v>
      </c>
      <c r="I3" s="55"/>
      <c r="J3" s="55"/>
      <c r="K3" s="55"/>
      <c r="L3" s="55"/>
      <c r="M3" s="55"/>
      <c r="N3" s="56"/>
      <c r="O3" s="59" t="s">
        <v>20</v>
      </c>
      <c r="P3" s="59"/>
      <c r="Q3" s="60"/>
    </row>
    <row r="4" spans="1:17" ht="70">
      <c r="B4" s="58"/>
      <c r="C4" s="6" t="s">
        <v>57</v>
      </c>
      <c r="D4" s="7" t="s">
        <v>58</v>
      </c>
      <c r="E4" s="7" t="s">
        <v>49</v>
      </c>
      <c r="F4" s="7" t="s">
        <v>7</v>
      </c>
      <c r="G4" s="8" t="s">
        <v>50</v>
      </c>
      <c r="H4" s="9" t="s">
        <v>34</v>
      </c>
      <c r="I4" s="10" t="s">
        <v>35</v>
      </c>
      <c r="J4" s="10" t="s">
        <v>36</v>
      </c>
      <c r="K4" s="10" t="s">
        <v>37</v>
      </c>
      <c r="L4" s="10" t="s">
        <v>38</v>
      </c>
      <c r="M4" s="10" t="s">
        <v>60</v>
      </c>
      <c r="N4" s="11" t="s">
        <v>3</v>
      </c>
      <c r="O4" s="12" t="s">
        <v>4</v>
      </c>
      <c r="P4" s="13" t="s">
        <v>5</v>
      </c>
      <c r="Q4" s="14" t="s">
        <v>47</v>
      </c>
    </row>
    <row r="5" spans="1:17">
      <c r="B5" s="41"/>
      <c r="C5" s="42"/>
      <c r="D5" s="43"/>
      <c r="E5" s="16">
        <f>D5-C5</f>
        <v>0</v>
      </c>
      <c r="F5" s="38"/>
      <c r="G5" s="18" t="str" cm="1">
        <f t="array" ref="G5">_xlfn.IFS(F5=リスト!$C$3,リスト!$D$3,F5=リスト!$C$4,リスト!$D$3,F5=リスト!$C$5,リスト!$D$3,F5=リスト!$C$6,リスト!$D$3,F5=リスト!$C$7,リスト!$D$3,F5=リスト!$C$8,リスト!$D$3,F5=リスト!$C$9,リスト!$D$3,F5=リスト!$C$10,リスト!$D$3,F5=リスト!$C$11,リスト!$D$3,F5=リスト!$C$12,リスト!$D$3,F5=リスト!$C$13,リスト!$D$4,F5=リスト!$C$14,リスト!$D$3,F5=リスト!$C$15,リスト!$D$3,F5=リスト!$C$16,リスト!$D$4,F5=リスト!$C$17,リスト!$D$4,F5=リスト!$C$18,リスト!$D$3,F5=リスト!$C$19,リスト!$D$3,F5="","")</f>
        <v/>
      </c>
      <c r="H5" s="50"/>
      <c r="I5" s="51"/>
      <c r="J5" s="51"/>
      <c r="K5" s="51"/>
      <c r="L5" s="51"/>
      <c r="M5" s="51"/>
      <c r="N5" s="24">
        <f>SUM(H5:M5)</f>
        <v>0</v>
      </c>
      <c r="O5" s="25">
        <f t="shared" ref="O5:O19" si="0">ROUNDDOWN(D5*N5,0)</f>
        <v>0</v>
      </c>
      <c r="P5" s="26">
        <f>ROUNDDOWN(O5*1.1,0)</f>
        <v>0</v>
      </c>
      <c r="Q5" s="27">
        <f t="shared" ref="Q5:Q19" si="1">ROUNDDOWN(E5*N5,0)</f>
        <v>0</v>
      </c>
    </row>
    <row r="6" spans="1:17">
      <c r="B6" s="44"/>
      <c r="C6" s="45"/>
      <c r="D6" s="46"/>
      <c r="E6" s="16">
        <f t="shared" ref="E6:E19" si="2">D6-C6</f>
        <v>0</v>
      </c>
      <c r="F6" s="39"/>
      <c r="G6" s="19" t="str" cm="1">
        <f t="array" ref="G6">_xlfn.IFS(F6=リスト!$C$3,リスト!$D$3,F6=リスト!$C$4,リスト!$D$3,F6=リスト!$C$5,リスト!$D$3,F6=リスト!$C$6,リスト!$D$3,F6=リスト!$C$7,リスト!$D$3,F6=リスト!$C$8,リスト!$D$3,F6=リスト!$C$9,リスト!$D$3,F6=リスト!$C$10,リスト!$D$3,F6=リスト!$C$11,リスト!$D$3,F6=リスト!$C$12,リスト!$D$3,F6=リスト!$C$13,リスト!$D$4,F6=リスト!$C$14,リスト!$D$3,F6=リスト!$C$15,リスト!$D$3,F6=リスト!$C$16,リスト!$D$4,F6=リスト!$C$17,リスト!$D$4,F6=リスト!$C$18,リスト!$D$3,F6=リスト!$C$19,リスト!$D$3,F6="","")</f>
        <v/>
      </c>
      <c r="H6" s="50"/>
      <c r="I6" s="52"/>
      <c r="J6" s="52"/>
      <c r="K6" s="52"/>
      <c r="L6" s="52"/>
      <c r="M6" s="52"/>
      <c r="N6" s="28">
        <f t="shared" ref="N6:N19" si="3">SUM(H6:M6)</f>
        <v>0</v>
      </c>
      <c r="O6" s="25">
        <f t="shared" si="0"/>
        <v>0</v>
      </c>
      <c r="P6" s="26">
        <f t="shared" ref="P6:P19" si="4">ROUNDDOWN(O6*1.1,0)</f>
        <v>0</v>
      </c>
      <c r="Q6" s="29">
        <f t="shared" si="1"/>
        <v>0</v>
      </c>
    </row>
    <row r="7" spans="1:17">
      <c r="B7" s="44"/>
      <c r="C7" s="45"/>
      <c r="D7" s="46"/>
      <c r="E7" s="16">
        <f t="shared" si="2"/>
        <v>0</v>
      </c>
      <c r="F7" s="39"/>
      <c r="G7" s="19" t="str" cm="1">
        <f t="array" ref="G7">_xlfn.IFS(F7=リスト!$C$3,リスト!$D$3,F7=リスト!$C$4,リスト!$D$3,F7=リスト!$C$5,リスト!$D$3,F7=リスト!$C$6,リスト!$D$3,F7=リスト!$C$7,リスト!$D$3,F7=リスト!$C$8,リスト!$D$3,F7=リスト!$C$9,リスト!$D$3,F7=リスト!$C$10,リスト!$D$3,F7=リスト!$C$11,リスト!$D$3,F7=リスト!$C$12,リスト!$D$3,F7=リスト!$C$13,リスト!$D$4,F7=リスト!$C$14,リスト!$D$3,F7=リスト!$C$15,リスト!$D$3,F7=リスト!$C$16,リスト!$D$4,F7=リスト!$C$17,リスト!$D$4,F7=リスト!$C$18,リスト!$D$3,F7=リスト!$C$19,リスト!$D$3,F7="","")</f>
        <v/>
      </c>
      <c r="H7" s="50"/>
      <c r="I7" s="52"/>
      <c r="J7" s="52"/>
      <c r="K7" s="52"/>
      <c r="L7" s="52"/>
      <c r="M7" s="52"/>
      <c r="N7" s="28">
        <f t="shared" si="3"/>
        <v>0</v>
      </c>
      <c r="O7" s="25">
        <f t="shared" si="0"/>
        <v>0</v>
      </c>
      <c r="P7" s="26">
        <f t="shared" si="4"/>
        <v>0</v>
      </c>
      <c r="Q7" s="29">
        <f t="shared" si="1"/>
        <v>0</v>
      </c>
    </row>
    <row r="8" spans="1:17">
      <c r="B8" s="44"/>
      <c r="C8" s="45"/>
      <c r="D8" s="46"/>
      <c r="E8" s="16">
        <f t="shared" si="2"/>
        <v>0</v>
      </c>
      <c r="F8" s="39"/>
      <c r="G8" s="19" t="str" cm="1">
        <f t="array" ref="G8">_xlfn.IFS(F8=リスト!$C$3,リスト!$D$3,F8=リスト!$C$4,リスト!$D$3,F8=リスト!$C$5,リスト!$D$3,F8=リスト!$C$6,リスト!$D$3,F8=リスト!$C$7,リスト!$D$3,F8=リスト!$C$8,リスト!$D$3,F8=リスト!$C$9,リスト!$D$3,F8=リスト!$C$10,リスト!$D$3,F8=リスト!$C$11,リスト!$D$3,F8=リスト!$C$12,リスト!$D$3,F8=リスト!$C$13,リスト!$D$4,F8=リスト!$C$14,リスト!$D$3,F8=リスト!$C$15,リスト!$D$3,F8=リスト!$C$16,リスト!$D$4,F8=リスト!$C$17,リスト!$D$4,F8=リスト!$C$18,リスト!$D$3,F8=リスト!$C$19,リスト!$D$3,F8="","")</f>
        <v/>
      </c>
      <c r="H8" s="50"/>
      <c r="I8" s="52"/>
      <c r="J8" s="52"/>
      <c r="K8" s="52"/>
      <c r="L8" s="52"/>
      <c r="M8" s="52"/>
      <c r="N8" s="28">
        <f t="shared" si="3"/>
        <v>0</v>
      </c>
      <c r="O8" s="25">
        <f t="shared" si="0"/>
        <v>0</v>
      </c>
      <c r="P8" s="26">
        <f t="shared" si="4"/>
        <v>0</v>
      </c>
      <c r="Q8" s="29">
        <f t="shared" si="1"/>
        <v>0</v>
      </c>
    </row>
    <row r="9" spans="1:17">
      <c r="B9" s="44"/>
      <c r="C9" s="45"/>
      <c r="D9" s="46"/>
      <c r="E9" s="16">
        <f t="shared" si="2"/>
        <v>0</v>
      </c>
      <c r="F9" s="39"/>
      <c r="G9" s="19" t="str" cm="1">
        <f t="array" ref="G9">_xlfn.IFS(F9=リスト!$C$3,リスト!$D$3,F9=リスト!$C$4,リスト!$D$3,F9=リスト!$C$5,リスト!$D$3,F9=リスト!$C$6,リスト!$D$3,F9=リスト!$C$7,リスト!$D$3,F9=リスト!$C$8,リスト!$D$3,F9=リスト!$C$9,リスト!$D$3,F9=リスト!$C$10,リスト!$D$3,F9=リスト!$C$11,リスト!$D$3,F9=リスト!$C$12,リスト!$D$3,F9=リスト!$C$13,リスト!$D$4,F9=リスト!$C$14,リスト!$D$3,F9=リスト!$C$15,リスト!$D$3,F9=リスト!$C$16,リスト!$D$4,F9=リスト!$C$17,リスト!$D$4,F9=リスト!$C$18,リスト!$D$3,F9=リスト!$C$19,リスト!$D$3,F9="","")</f>
        <v/>
      </c>
      <c r="H9" s="50"/>
      <c r="I9" s="52"/>
      <c r="J9" s="52"/>
      <c r="K9" s="52"/>
      <c r="L9" s="52"/>
      <c r="M9" s="52"/>
      <c r="N9" s="28">
        <f t="shared" si="3"/>
        <v>0</v>
      </c>
      <c r="O9" s="25">
        <f t="shared" si="0"/>
        <v>0</v>
      </c>
      <c r="P9" s="26">
        <f t="shared" si="4"/>
        <v>0</v>
      </c>
      <c r="Q9" s="29">
        <f t="shared" si="1"/>
        <v>0</v>
      </c>
    </row>
    <row r="10" spans="1:17">
      <c r="B10" s="44"/>
      <c r="C10" s="45"/>
      <c r="D10" s="46"/>
      <c r="E10" s="16">
        <f t="shared" si="2"/>
        <v>0</v>
      </c>
      <c r="F10" s="39"/>
      <c r="G10" s="19" t="str" cm="1">
        <f t="array" ref="G10">_xlfn.IFS(F10=リスト!$C$3,リスト!$D$3,F10=リスト!$C$4,リスト!$D$3,F10=リスト!$C$5,リスト!$D$3,F10=リスト!$C$6,リスト!$D$3,F10=リスト!$C$7,リスト!$D$3,F10=リスト!$C$8,リスト!$D$3,F10=リスト!$C$9,リスト!$D$3,F10=リスト!$C$10,リスト!$D$3,F10=リスト!$C$11,リスト!$D$3,F10=リスト!$C$12,リスト!$D$3,F10=リスト!$C$13,リスト!$D$4,F10=リスト!$C$14,リスト!$D$3,F10=リスト!$C$15,リスト!$D$3,F10=リスト!$C$16,リスト!$D$4,F10=リスト!$C$17,リスト!$D$4,F10=リスト!$C$18,リスト!$D$3,F10=リスト!$C$19,リスト!$D$3,F10="","")</f>
        <v/>
      </c>
      <c r="H10" s="50"/>
      <c r="I10" s="52"/>
      <c r="J10" s="52"/>
      <c r="K10" s="52"/>
      <c r="L10" s="52"/>
      <c r="M10" s="52"/>
      <c r="N10" s="28">
        <f t="shared" si="3"/>
        <v>0</v>
      </c>
      <c r="O10" s="25">
        <f t="shared" si="0"/>
        <v>0</v>
      </c>
      <c r="P10" s="26">
        <f t="shared" si="4"/>
        <v>0</v>
      </c>
      <c r="Q10" s="29">
        <f t="shared" si="1"/>
        <v>0</v>
      </c>
    </row>
    <row r="11" spans="1:17">
      <c r="B11" s="44"/>
      <c r="C11" s="45"/>
      <c r="D11" s="46"/>
      <c r="E11" s="16">
        <f t="shared" si="2"/>
        <v>0</v>
      </c>
      <c r="F11" s="39"/>
      <c r="G11" s="19" t="str" cm="1">
        <f t="array" ref="G11">_xlfn.IFS(F11=リスト!$C$3,リスト!$D$3,F11=リスト!$C$4,リスト!$D$3,F11=リスト!$C$5,リスト!$D$3,F11=リスト!$C$6,リスト!$D$3,F11=リスト!$C$7,リスト!$D$3,F11=リスト!$C$8,リスト!$D$3,F11=リスト!$C$9,リスト!$D$3,F11=リスト!$C$10,リスト!$D$3,F11=リスト!$C$11,リスト!$D$3,F11=リスト!$C$12,リスト!$D$3,F11=リスト!$C$13,リスト!$D$4,F11=リスト!$C$14,リスト!$D$3,F11=リスト!$C$15,リスト!$D$3,F11=リスト!$C$16,リスト!$D$4,F11=リスト!$C$17,リスト!$D$4,F11=リスト!$C$18,リスト!$D$3,F11=リスト!$C$19,リスト!$D$3,F11="","")</f>
        <v/>
      </c>
      <c r="H11" s="50"/>
      <c r="I11" s="52"/>
      <c r="J11" s="52"/>
      <c r="K11" s="52"/>
      <c r="L11" s="52"/>
      <c r="M11" s="52"/>
      <c r="N11" s="28">
        <f t="shared" si="3"/>
        <v>0</v>
      </c>
      <c r="O11" s="25">
        <f t="shared" si="0"/>
        <v>0</v>
      </c>
      <c r="P11" s="26">
        <f t="shared" si="4"/>
        <v>0</v>
      </c>
      <c r="Q11" s="29">
        <f t="shared" si="1"/>
        <v>0</v>
      </c>
    </row>
    <row r="12" spans="1:17">
      <c r="B12" s="44"/>
      <c r="C12" s="45"/>
      <c r="D12" s="46"/>
      <c r="E12" s="16">
        <f t="shared" si="2"/>
        <v>0</v>
      </c>
      <c r="F12" s="39"/>
      <c r="G12" s="19" t="str" cm="1">
        <f t="array" ref="G12">_xlfn.IFS(F12=リスト!$C$3,リスト!$D$3,F12=リスト!$C$4,リスト!$D$3,F12=リスト!$C$5,リスト!$D$3,F12=リスト!$C$6,リスト!$D$3,F12=リスト!$C$7,リスト!$D$3,F12=リスト!$C$8,リスト!$D$3,F12=リスト!$C$9,リスト!$D$3,F12=リスト!$C$10,リスト!$D$3,F12=リスト!$C$11,リスト!$D$3,F12=リスト!$C$12,リスト!$D$3,F12=リスト!$C$13,リスト!$D$4,F12=リスト!$C$14,リスト!$D$3,F12=リスト!$C$15,リスト!$D$3,F12=リスト!$C$16,リスト!$D$4,F12=リスト!$C$17,リスト!$D$4,F12=リスト!$C$18,リスト!$D$3,F12=リスト!$C$19,リスト!$D$3,F12="","")</f>
        <v/>
      </c>
      <c r="H12" s="50"/>
      <c r="I12" s="52"/>
      <c r="J12" s="52"/>
      <c r="K12" s="52"/>
      <c r="L12" s="52"/>
      <c r="M12" s="52"/>
      <c r="N12" s="28">
        <f t="shared" si="3"/>
        <v>0</v>
      </c>
      <c r="O12" s="25">
        <f t="shared" si="0"/>
        <v>0</v>
      </c>
      <c r="P12" s="26">
        <f t="shared" si="4"/>
        <v>0</v>
      </c>
      <c r="Q12" s="29">
        <f t="shared" si="1"/>
        <v>0</v>
      </c>
    </row>
    <row r="13" spans="1:17">
      <c r="B13" s="44"/>
      <c r="C13" s="45"/>
      <c r="D13" s="46"/>
      <c r="E13" s="16">
        <f t="shared" si="2"/>
        <v>0</v>
      </c>
      <c r="F13" s="39"/>
      <c r="G13" s="19" t="str" cm="1">
        <f t="array" ref="G13">_xlfn.IFS(F13=リスト!$C$3,リスト!$D$3,F13=リスト!$C$4,リスト!$D$3,F13=リスト!$C$5,リスト!$D$3,F13=リスト!$C$6,リスト!$D$3,F13=リスト!$C$7,リスト!$D$3,F13=リスト!$C$8,リスト!$D$3,F13=リスト!$C$9,リスト!$D$3,F13=リスト!$C$10,リスト!$D$3,F13=リスト!$C$11,リスト!$D$3,F13=リスト!$C$12,リスト!$D$3,F13=リスト!$C$13,リスト!$D$4,F13=リスト!$C$14,リスト!$D$3,F13=リスト!$C$15,リスト!$D$3,F13=リスト!$C$16,リスト!$D$4,F13=リスト!$C$17,リスト!$D$4,F13=リスト!$C$18,リスト!$D$3,F13=リスト!$C$19,リスト!$D$3,F13="","")</f>
        <v/>
      </c>
      <c r="H13" s="50"/>
      <c r="I13" s="52"/>
      <c r="J13" s="52"/>
      <c r="K13" s="52"/>
      <c r="L13" s="52"/>
      <c r="M13" s="52"/>
      <c r="N13" s="28">
        <f t="shared" si="3"/>
        <v>0</v>
      </c>
      <c r="O13" s="25">
        <f t="shared" si="0"/>
        <v>0</v>
      </c>
      <c r="P13" s="26">
        <f t="shared" si="4"/>
        <v>0</v>
      </c>
      <c r="Q13" s="29">
        <f t="shared" si="1"/>
        <v>0</v>
      </c>
    </row>
    <row r="14" spans="1:17">
      <c r="B14" s="44"/>
      <c r="C14" s="45"/>
      <c r="D14" s="46"/>
      <c r="E14" s="16">
        <f t="shared" si="2"/>
        <v>0</v>
      </c>
      <c r="F14" s="39"/>
      <c r="G14" s="19" t="str" cm="1">
        <f t="array" ref="G14">_xlfn.IFS(F14=リスト!$C$3,リスト!$D$3,F14=リスト!$C$4,リスト!$D$3,F14=リスト!$C$5,リスト!$D$3,F14=リスト!$C$6,リスト!$D$3,F14=リスト!$C$7,リスト!$D$3,F14=リスト!$C$8,リスト!$D$3,F14=リスト!$C$9,リスト!$D$3,F14=リスト!$C$10,リスト!$D$3,F14=リスト!$C$11,リスト!$D$3,F14=リスト!$C$12,リスト!$D$3,F14=リスト!$C$13,リスト!$D$4,F14=リスト!$C$14,リスト!$D$3,F14=リスト!$C$15,リスト!$D$3,F14=リスト!$C$16,リスト!$D$4,F14=リスト!$C$17,リスト!$D$4,F14=リスト!$C$18,リスト!$D$3,F14=リスト!$C$19,リスト!$D$3,F14="","")</f>
        <v/>
      </c>
      <c r="H14" s="50"/>
      <c r="I14" s="52"/>
      <c r="J14" s="52"/>
      <c r="K14" s="52"/>
      <c r="L14" s="52"/>
      <c r="M14" s="52"/>
      <c r="N14" s="28">
        <f t="shared" si="3"/>
        <v>0</v>
      </c>
      <c r="O14" s="25">
        <f t="shared" si="0"/>
        <v>0</v>
      </c>
      <c r="P14" s="26">
        <f t="shared" si="4"/>
        <v>0</v>
      </c>
      <c r="Q14" s="29">
        <f t="shared" si="1"/>
        <v>0</v>
      </c>
    </row>
    <row r="15" spans="1:17">
      <c r="B15" s="44"/>
      <c r="C15" s="45"/>
      <c r="D15" s="46"/>
      <c r="E15" s="16">
        <f t="shared" si="2"/>
        <v>0</v>
      </c>
      <c r="F15" s="39"/>
      <c r="G15" s="19" t="str" cm="1">
        <f t="array" ref="G15">_xlfn.IFS(F15=リスト!$C$3,リスト!$D$3,F15=リスト!$C$4,リスト!$D$3,F15=リスト!$C$5,リスト!$D$3,F15=リスト!$C$6,リスト!$D$3,F15=リスト!$C$7,リスト!$D$3,F15=リスト!$C$8,リスト!$D$3,F15=リスト!$C$9,リスト!$D$3,F15=リスト!$C$10,リスト!$D$3,F15=リスト!$C$11,リスト!$D$3,F15=リスト!$C$12,リスト!$D$3,F15=リスト!$C$13,リスト!$D$4,F15=リスト!$C$14,リスト!$D$3,F15=リスト!$C$15,リスト!$D$3,F15=リスト!$C$16,リスト!$D$4,F15=リスト!$C$17,リスト!$D$4,F15=リスト!$C$18,リスト!$D$3,F15=リスト!$C$19,リスト!$D$3,F15="","")</f>
        <v/>
      </c>
      <c r="H15" s="50"/>
      <c r="I15" s="52"/>
      <c r="J15" s="52"/>
      <c r="K15" s="52"/>
      <c r="L15" s="52"/>
      <c r="M15" s="52"/>
      <c r="N15" s="28">
        <f t="shared" si="3"/>
        <v>0</v>
      </c>
      <c r="O15" s="25">
        <f t="shared" si="0"/>
        <v>0</v>
      </c>
      <c r="P15" s="26">
        <f t="shared" si="4"/>
        <v>0</v>
      </c>
      <c r="Q15" s="29">
        <f t="shared" si="1"/>
        <v>0</v>
      </c>
    </row>
    <row r="16" spans="1:17">
      <c r="B16" s="44"/>
      <c r="C16" s="45"/>
      <c r="D16" s="46"/>
      <c r="E16" s="16">
        <f t="shared" si="2"/>
        <v>0</v>
      </c>
      <c r="F16" s="39"/>
      <c r="G16" s="19" t="str" cm="1">
        <f t="array" ref="G16">_xlfn.IFS(F16=リスト!$C$3,リスト!$D$3,F16=リスト!$C$4,リスト!$D$3,F16=リスト!$C$5,リスト!$D$3,F16=リスト!$C$6,リスト!$D$3,F16=リスト!$C$7,リスト!$D$3,F16=リスト!$C$8,リスト!$D$3,F16=リスト!$C$9,リスト!$D$3,F16=リスト!$C$10,リスト!$D$3,F16=リスト!$C$11,リスト!$D$3,F16=リスト!$C$12,リスト!$D$3,F16=リスト!$C$13,リスト!$D$4,F16=リスト!$C$14,リスト!$D$3,F16=リスト!$C$15,リスト!$D$3,F16=リスト!$C$16,リスト!$D$4,F16=リスト!$C$17,リスト!$D$4,F16=リスト!$C$18,リスト!$D$3,F16=リスト!$C$19,リスト!$D$3,F16="","")</f>
        <v/>
      </c>
      <c r="H16" s="50"/>
      <c r="I16" s="52"/>
      <c r="J16" s="52"/>
      <c r="K16" s="52"/>
      <c r="L16" s="52"/>
      <c r="M16" s="52"/>
      <c r="N16" s="28">
        <f t="shared" si="3"/>
        <v>0</v>
      </c>
      <c r="O16" s="25">
        <f t="shared" si="0"/>
        <v>0</v>
      </c>
      <c r="P16" s="26">
        <f t="shared" si="4"/>
        <v>0</v>
      </c>
      <c r="Q16" s="29">
        <f t="shared" si="1"/>
        <v>0</v>
      </c>
    </row>
    <row r="17" spans="2:17">
      <c r="B17" s="44"/>
      <c r="C17" s="45"/>
      <c r="D17" s="46"/>
      <c r="E17" s="16">
        <f t="shared" si="2"/>
        <v>0</v>
      </c>
      <c r="F17" s="39"/>
      <c r="G17" s="19" t="str" cm="1">
        <f t="array" ref="G17">_xlfn.IFS(F17=リスト!$C$3,リスト!$D$3,F17=リスト!$C$4,リスト!$D$3,F17=リスト!$C$5,リスト!$D$3,F17=リスト!$C$6,リスト!$D$3,F17=リスト!$C$7,リスト!$D$3,F17=リスト!$C$8,リスト!$D$3,F17=リスト!$C$9,リスト!$D$3,F17=リスト!$C$10,リスト!$D$3,F17=リスト!$C$11,リスト!$D$3,F17=リスト!$C$12,リスト!$D$3,F17=リスト!$C$13,リスト!$D$4,F17=リスト!$C$14,リスト!$D$3,F17=リスト!$C$15,リスト!$D$3,F17=リスト!$C$16,リスト!$D$4,F17=リスト!$C$17,リスト!$D$4,F17=リスト!$C$18,リスト!$D$3,F17=リスト!$C$19,リスト!$D$3,F17="","")</f>
        <v/>
      </c>
      <c r="H17" s="50"/>
      <c r="I17" s="52"/>
      <c r="J17" s="52"/>
      <c r="K17" s="52"/>
      <c r="L17" s="52"/>
      <c r="M17" s="52"/>
      <c r="N17" s="28">
        <f t="shared" si="3"/>
        <v>0</v>
      </c>
      <c r="O17" s="25">
        <f t="shared" si="0"/>
        <v>0</v>
      </c>
      <c r="P17" s="26">
        <f t="shared" si="4"/>
        <v>0</v>
      </c>
      <c r="Q17" s="29">
        <f t="shared" si="1"/>
        <v>0</v>
      </c>
    </row>
    <row r="18" spans="2:17">
      <c r="B18" s="44"/>
      <c r="C18" s="45"/>
      <c r="D18" s="46"/>
      <c r="E18" s="16">
        <f t="shared" si="2"/>
        <v>0</v>
      </c>
      <c r="F18" s="39"/>
      <c r="G18" s="19" t="str" cm="1">
        <f t="array" ref="G18">_xlfn.IFS(F18=リスト!$C$3,リスト!$D$3,F18=リスト!$C$4,リスト!$D$3,F18=リスト!$C$5,リスト!$D$3,F18=リスト!$C$6,リスト!$D$3,F18=リスト!$C$7,リスト!$D$3,F18=リスト!$C$8,リスト!$D$3,F18=リスト!$C$9,リスト!$D$3,F18=リスト!$C$10,リスト!$D$3,F18=リスト!$C$11,リスト!$D$3,F18=リスト!$C$12,リスト!$D$3,F18=リスト!$C$13,リスト!$D$4,F18=リスト!$C$14,リスト!$D$3,F18=リスト!$C$15,リスト!$D$3,F18=リスト!$C$16,リスト!$D$4,F18=リスト!$C$17,リスト!$D$4,F18=リスト!$C$18,リスト!$D$3,F18=リスト!$C$19,リスト!$D$3,F18="","")</f>
        <v/>
      </c>
      <c r="H18" s="50"/>
      <c r="I18" s="52"/>
      <c r="J18" s="52"/>
      <c r="K18" s="52"/>
      <c r="L18" s="52"/>
      <c r="M18" s="52"/>
      <c r="N18" s="28">
        <f t="shared" si="3"/>
        <v>0</v>
      </c>
      <c r="O18" s="25">
        <f t="shared" si="0"/>
        <v>0</v>
      </c>
      <c r="P18" s="26">
        <f t="shared" si="4"/>
        <v>0</v>
      </c>
      <c r="Q18" s="29">
        <f t="shared" si="1"/>
        <v>0</v>
      </c>
    </row>
    <row r="19" spans="2:17" ht="18.5" thickBot="1">
      <c r="B19" s="47"/>
      <c r="C19" s="48"/>
      <c r="D19" s="49"/>
      <c r="E19" s="17">
        <f t="shared" si="2"/>
        <v>0</v>
      </c>
      <c r="F19" s="40"/>
      <c r="G19" s="20" t="str" cm="1">
        <f t="array" ref="G19">_xlfn.IFS(F19=リスト!$C$3,リスト!$D$3,F19=リスト!$C$4,リスト!$D$3,F19=リスト!$C$5,リスト!$D$3,F19=リスト!$C$6,リスト!$D$3,F19=リスト!$C$7,リスト!$D$3,F19=リスト!$C$8,リスト!$D$3,F19=リスト!$C$9,リスト!$D$3,F19=リスト!$C$10,リスト!$D$3,F19=リスト!$C$11,リスト!$D$3,F19=リスト!$C$12,リスト!$D$3,F19=リスト!$C$13,リスト!$D$4,F19=リスト!$C$14,リスト!$D$3,F19=リスト!$C$15,リスト!$D$3,F19=リスト!$C$16,リスト!$D$4,F19=リスト!$C$17,リスト!$D$4,F19=リスト!$C$18,リスト!$D$3,F19=リスト!$C$19,リスト!$D$3,F19="","")</f>
        <v/>
      </c>
      <c r="H19" s="50"/>
      <c r="I19" s="53"/>
      <c r="J19" s="53"/>
      <c r="K19" s="53"/>
      <c r="L19" s="53"/>
      <c r="M19" s="53"/>
      <c r="N19" s="30">
        <f t="shared" si="3"/>
        <v>0</v>
      </c>
      <c r="O19" s="25">
        <f t="shared" si="0"/>
        <v>0</v>
      </c>
      <c r="P19" s="31">
        <f t="shared" si="4"/>
        <v>0</v>
      </c>
      <c r="Q19" s="32">
        <f t="shared" si="1"/>
        <v>0</v>
      </c>
    </row>
    <row r="20" spans="2:17" ht="19" thickTop="1" thickBot="1">
      <c r="B20" s="63" t="s">
        <v>0</v>
      </c>
      <c r="C20" s="64"/>
      <c r="D20" s="64"/>
      <c r="E20" s="64"/>
      <c r="F20" s="64"/>
      <c r="G20" s="65"/>
      <c r="H20" s="21">
        <f t="shared" ref="H20:Q20" si="5">SUM(H5:H19)</f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>SUM(L5:L19)</f>
        <v>0</v>
      </c>
      <c r="M20" s="22">
        <f>SUM(M5:M19)</f>
        <v>0</v>
      </c>
      <c r="N20" s="23">
        <f>SUM(N5:N19)</f>
        <v>0</v>
      </c>
      <c r="O20" s="33">
        <f t="shared" si="5"/>
        <v>0</v>
      </c>
      <c r="P20" s="34">
        <f t="shared" si="5"/>
        <v>0</v>
      </c>
      <c r="Q20" s="35">
        <f t="shared" si="5"/>
        <v>0</v>
      </c>
    </row>
    <row r="21" spans="2:17" ht="21" customHeight="1" thickBot="1">
      <c r="B21" s="4" t="s">
        <v>56</v>
      </c>
      <c r="H21" s="4" t="s">
        <v>61</v>
      </c>
      <c r="P21" s="15" t="s">
        <v>48</v>
      </c>
      <c r="Q21" s="36">
        <f>ROUNDDOWN(Q20,-3)</f>
        <v>0</v>
      </c>
    </row>
    <row r="22" spans="2:17">
      <c r="B22" s="4" t="s">
        <v>59</v>
      </c>
    </row>
    <row r="23" spans="2:17" ht="11.25" customHeight="1"/>
  </sheetData>
  <sheetProtection insertRows="0"/>
  <mergeCells count="5">
    <mergeCell ref="H3:N3"/>
    <mergeCell ref="B3:B4"/>
    <mergeCell ref="O3:Q3"/>
    <mergeCell ref="C3:G3"/>
    <mergeCell ref="B20:G20"/>
  </mergeCells>
  <phoneticPr fontId="2"/>
  <pageMargins left="0.7" right="0.7" top="0.75" bottom="0.75" header="0.3" footer="0.3"/>
  <pageSetup paperSize="9" scale="5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8AA2F7-0B1A-4C47-A942-EAB998CD7218}">
            <xm:f>$G5=リスト!$D$4</xm:f>
            <x14:dxf>
              <fill>
                <patternFill>
                  <bgColor theme="1"/>
                </patternFill>
              </fill>
            </x14:dxf>
          </x14:cfRule>
          <xm:sqref>H5:H19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プルダウンに無い陶土名も入力可能です（はいを押せば入力されます）" xr:uid="{D96BE1CC-E66F-48F1-9FEE-C78F0167B928}">
          <x14:formula1>
            <xm:f>リスト!$B$3:$B$17</xm:f>
          </x14:formula1>
          <xm:sqref>B5:B19</xm:sqref>
        </x14:dataValidation>
        <x14:dataValidation type="list" allowBlank="1" showInputMessage="1" showErrorMessage="1" error="プルダウン以外からの入力は不可です" xr:uid="{023A9625-34FC-447E-8EE9-F0DE09ED791D}">
          <x14:formula1>
            <xm:f>リスト!$C$3:$C$17</xm:f>
          </x14:formula1>
          <xm:sqref>F5:F19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38DC-2229-4979-AD8A-29E1AC05E2EB}">
  <sheetPr>
    <pageSetUpPr fitToPage="1"/>
  </sheetPr>
  <dimension ref="A1:Q23"/>
  <sheetViews>
    <sheetView view="pageBreakPreview" zoomScaleNormal="100" zoomScaleSheetLayoutView="100" workbookViewId="0">
      <selection activeCell="G16" sqref="G16"/>
    </sheetView>
  </sheetViews>
  <sheetFormatPr defaultColWidth="8.75" defaultRowHeight="18"/>
  <cols>
    <col min="1" max="1" width="1.83203125" style="4" customWidth="1"/>
    <col min="2" max="2" width="10.83203125" style="4" customWidth="1"/>
    <col min="3" max="4" width="15.58203125" style="4" customWidth="1"/>
    <col min="5" max="5" width="7.58203125" style="4" bestFit="1" customWidth="1"/>
    <col min="6" max="6" width="22.33203125" style="4" bestFit="1" customWidth="1"/>
    <col min="7" max="7" width="16.25" style="4" bestFit="1" customWidth="1"/>
    <col min="8" max="14" width="8.58203125" style="4" customWidth="1"/>
    <col min="15" max="17" width="18.75" style="4" customWidth="1"/>
    <col min="18" max="18" width="1.83203125" style="4" customWidth="1"/>
    <col min="19" max="16384" width="8.75" style="4"/>
  </cols>
  <sheetData>
    <row r="1" spans="1:17" ht="20" customHeight="1">
      <c r="A1" s="4" t="s">
        <v>62</v>
      </c>
    </row>
    <row r="2" spans="1:17" ht="33" thickBot="1">
      <c r="B2" s="5" t="s">
        <v>63</v>
      </c>
    </row>
    <row r="3" spans="1:17" ht="18.75" customHeight="1">
      <c r="B3" s="57" t="s">
        <v>1</v>
      </c>
      <c r="C3" s="57" t="s">
        <v>6</v>
      </c>
      <c r="D3" s="61"/>
      <c r="E3" s="61"/>
      <c r="F3" s="61"/>
      <c r="G3" s="62"/>
      <c r="H3" s="54" t="s">
        <v>2</v>
      </c>
      <c r="I3" s="55"/>
      <c r="J3" s="55"/>
      <c r="K3" s="55"/>
      <c r="L3" s="55"/>
      <c r="M3" s="55"/>
      <c r="N3" s="56"/>
      <c r="O3" s="59" t="s">
        <v>20</v>
      </c>
      <c r="P3" s="59"/>
      <c r="Q3" s="60"/>
    </row>
    <row r="4" spans="1:17" ht="70">
      <c r="B4" s="58"/>
      <c r="C4" s="6" t="s">
        <v>57</v>
      </c>
      <c r="D4" s="7" t="s">
        <v>58</v>
      </c>
      <c r="E4" s="7" t="s">
        <v>49</v>
      </c>
      <c r="F4" s="7" t="s">
        <v>7</v>
      </c>
      <c r="G4" s="8" t="s">
        <v>50</v>
      </c>
      <c r="H4" s="9" t="s">
        <v>34</v>
      </c>
      <c r="I4" s="10" t="s">
        <v>35</v>
      </c>
      <c r="J4" s="10" t="s">
        <v>36</v>
      </c>
      <c r="K4" s="10" t="s">
        <v>37</v>
      </c>
      <c r="L4" s="10" t="s">
        <v>38</v>
      </c>
      <c r="M4" s="10" t="s">
        <v>60</v>
      </c>
      <c r="N4" s="11" t="s">
        <v>3</v>
      </c>
      <c r="O4" s="12" t="s">
        <v>4</v>
      </c>
      <c r="P4" s="13" t="s">
        <v>5</v>
      </c>
      <c r="Q4" s="14" t="s">
        <v>47</v>
      </c>
    </row>
    <row r="5" spans="1:17">
      <c r="B5" s="41" t="s">
        <v>55</v>
      </c>
      <c r="C5" s="42">
        <v>120</v>
      </c>
      <c r="D5" s="43">
        <v>156</v>
      </c>
      <c r="E5" s="16">
        <f>D5-C5</f>
        <v>36</v>
      </c>
      <c r="F5" s="38" t="s">
        <v>42</v>
      </c>
      <c r="G5" s="18" t="str" cm="1">
        <f t="array" ref="G5">_xlfn.IFS(F5=リスト!$C$3,リスト!$D$3,F5=リスト!$C$4,リスト!$D$3,F5=リスト!$C$5,リスト!$D$3,F5=リスト!$C$6,リスト!$D$3,F5=リスト!$C$7,リスト!$D$3,F5=リスト!$C$8,リスト!$D$3,F5=リスト!$C$9,リスト!$D$3,F5=リスト!$C$10,リスト!$D$3,F5=リスト!$C$11,リスト!$D$3,F5=リスト!$C$12,リスト!$D$3,F5=リスト!$C$13,リスト!$D$4,F5=リスト!$C$14,リスト!$D$3,F5=リスト!$C$15,リスト!$D$3,F5=リスト!$C$16,リスト!$D$4,F5=リスト!$C$17,リスト!$D$4,F5=リスト!$C$18,リスト!$D$3,F5=リスト!$C$19,リスト!$D$3,F5="","")</f>
        <v>令和７年８月１日</v>
      </c>
      <c r="H5" s="50"/>
      <c r="I5" s="51">
        <v>1000</v>
      </c>
      <c r="J5" s="51">
        <v>500</v>
      </c>
      <c r="K5" s="51">
        <v>1000</v>
      </c>
      <c r="L5" s="51">
        <v>300</v>
      </c>
      <c r="M5" s="51"/>
      <c r="N5" s="24">
        <f>SUM(H5:M5)</f>
        <v>2800</v>
      </c>
      <c r="O5" s="25">
        <f t="shared" ref="O5:O19" si="0">ROUNDDOWN(D5*N5,0)</f>
        <v>436800</v>
      </c>
      <c r="P5" s="26">
        <f>ROUNDDOWN(O5*1.1,0)</f>
        <v>480480</v>
      </c>
      <c r="Q5" s="27">
        <f t="shared" ref="Q5:Q19" si="1">ROUNDDOWN(E5*N5,0)</f>
        <v>100800</v>
      </c>
    </row>
    <row r="6" spans="1:17">
      <c r="B6" s="44" t="s">
        <v>43</v>
      </c>
      <c r="C6" s="45">
        <v>110</v>
      </c>
      <c r="D6" s="46">
        <v>137</v>
      </c>
      <c r="E6" s="16">
        <f t="shared" ref="E6:E19" si="2">D6-C6</f>
        <v>27</v>
      </c>
      <c r="F6" s="39" t="s">
        <v>42</v>
      </c>
      <c r="G6" s="19" t="str" cm="1">
        <f t="array" ref="G6">_xlfn.IFS(F6=リスト!$C$3,リスト!$D$3,F6=リスト!$C$4,リスト!$D$3,F6=リスト!$C$5,リスト!$D$3,F6=リスト!$C$6,リスト!$D$3,F6=リスト!$C$7,リスト!$D$3,F6=リスト!$C$8,リスト!$D$3,F6=リスト!$C$9,リスト!$D$3,F6=リスト!$C$10,リスト!$D$3,F6=リスト!$C$11,リスト!$D$3,F6=リスト!$C$12,リスト!$D$3,F6=リスト!$C$13,リスト!$D$4,F6=リスト!$C$14,リスト!$D$3,F6=リスト!$C$15,リスト!$D$3,F6=リスト!$C$16,リスト!$D$4,F6=リスト!$C$17,リスト!$D$4,F6=リスト!$C$18,リスト!$D$3,F6=リスト!$C$19,リスト!$D$3,F6="","")</f>
        <v>令和７年８月１日</v>
      </c>
      <c r="H6" s="50">
        <v>300</v>
      </c>
      <c r="I6" s="52"/>
      <c r="J6" s="52"/>
      <c r="K6" s="52">
        <v>300</v>
      </c>
      <c r="L6" s="52"/>
      <c r="M6" s="52"/>
      <c r="N6" s="28">
        <f t="shared" ref="N6:N19" si="3">SUM(H6:M6)</f>
        <v>600</v>
      </c>
      <c r="O6" s="25">
        <f t="shared" si="0"/>
        <v>82200</v>
      </c>
      <c r="P6" s="26">
        <f t="shared" ref="P6:P19" si="4">ROUNDDOWN(O6*1.1,0)</f>
        <v>90420</v>
      </c>
      <c r="Q6" s="29">
        <f t="shared" si="1"/>
        <v>16200</v>
      </c>
    </row>
    <row r="7" spans="1:17">
      <c r="B7" s="44" t="s">
        <v>44</v>
      </c>
      <c r="C7" s="45">
        <v>120</v>
      </c>
      <c r="D7" s="46">
        <v>156</v>
      </c>
      <c r="E7" s="16">
        <f t="shared" si="2"/>
        <v>36</v>
      </c>
      <c r="F7" s="39" t="s">
        <v>42</v>
      </c>
      <c r="G7" s="19" t="str" cm="1">
        <f t="array" ref="G7">_xlfn.IFS(F7=リスト!$C$3,リスト!$D$3,F7=リスト!$C$4,リスト!$D$3,F7=リスト!$C$5,リスト!$D$3,F7=リスト!$C$6,リスト!$D$3,F7=リスト!$C$7,リスト!$D$3,F7=リスト!$C$8,リスト!$D$3,F7=リスト!$C$9,リスト!$D$3,F7=リスト!$C$10,リスト!$D$3,F7=リスト!$C$11,リスト!$D$3,F7=リスト!$C$12,リスト!$D$3,F7=リスト!$C$13,リスト!$D$4,F7=リスト!$C$14,リスト!$D$3,F7=リスト!$C$15,リスト!$D$3,F7=リスト!$C$16,リスト!$D$4,F7=リスト!$C$17,リスト!$D$4,F7=リスト!$C$18,リスト!$D$3,F7=リスト!$C$19,リスト!$D$3,F7="","")</f>
        <v>令和７年８月１日</v>
      </c>
      <c r="H7" s="50">
        <v>300</v>
      </c>
      <c r="I7" s="52"/>
      <c r="J7" s="52">
        <v>200</v>
      </c>
      <c r="K7" s="52"/>
      <c r="L7" s="52"/>
      <c r="M7" s="52"/>
      <c r="N7" s="28">
        <f t="shared" si="3"/>
        <v>500</v>
      </c>
      <c r="O7" s="25">
        <f t="shared" si="0"/>
        <v>78000</v>
      </c>
      <c r="P7" s="26">
        <f t="shared" si="4"/>
        <v>85800</v>
      </c>
      <c r="Q7" s="29">
        <f t="shared" si="1"/>
        <v>18000</v>
      </c>
    </row>
    <row r="8" spans="1:17">
      <c r="B8" s="44" t="s">
        <v>45</v>
      </c>
      <c r="C8" s="45">
        <v>142</v>
      </c>
      <c r="D8" s="46">
        <v>177</v>
      </c>
      <c r="E8" s="16">
        <f t="shared" si="2"/>
        <v>35</v>
      </c>
      <c r="F8" s="39" t="s">
        <v>28</v>
      </c>
      <c r="G8" s="19" t="str" cm="1">
        <f t="array" ref="G8">_xlfn.IFS(F8=リスト!$C$3,リスト!$D$3,F8=リスト!$C$4,リスト!$D$3,F8=リスト!$C$5,リスト!$D$3,F8=リスト!$C$6,リスト!$D$3,F8=リスト!$C$7,リスト!$D$3,F8=リスト!$C$8,リスト!$D$3,F8=リスト!$C$9,リスト!$D$3,F8=リスト!$C$10,リスト!$D$3,F8=リスト!$C$11,リスト!$D$3,F8=リスト!$C$12,リスト!$D$3,F8=リスト!$C$13,リスト!$D$4,F8=リスト!$C$14,リスト!$D$3,F8=リスト!$C$15,リスト!$D$3,F8=リスト!$C$16,リスト!$D$4,F8=リスト!$C$17,リスト!$D$4,F8=リスト!$C$18,リスト!$D$3,F8=リスト!$C$19,リスト!$D$3,F8="","")</f>
        <v>令和７年９月１日</v>
      </c>
      <c r="H8" s="50"/>
      <c r="I8" s="52">
        <v>200</v>
      </c>
      <c r="J8" s="52">
        <v>200</v>
      </c>
      <c r="K8" s="52"/>
      <c r="L8" s="52"/>
      <c r="M8" s="52"/>
      <c r="N8" s="28">
        <f t="shared" si="3"/>
        <v>400</v>
      </c>
      <c r="O8" s="25">
        <f t="shared" si="0"/>
        <v>70800</v>
      </c>
      <c r="P8" s="26">
        <f t="shared" si="4"/>
        <v>77880</v>
      </c>
      <c r="Q8" s="29">
        <f t="shared" si="1"/>
        <v>14000</v>
      </c>
    </row>
    <row r="9" spans="1:17">
      <c r="B9" s="44" t="s">
        <v>46</v>
      </c>
      <c r="C9" s="45">
        <v>230</v>
      </c>
      <c r="D9" s="46">
        <v>312</v>
      </c>
      <c r="E9" s="16">
        <f t="shared" si="2"/>
        <v>82</v>
      </c>
      <c r="F9" s="39" t="s">
        <v>64</v>
      </c>
      <c r="G9" s="19" t="str" cm="1">
        <f t="array" ref="G9">_xlfn.IFS(F9=リスト!$C$3,リスト!$D$3,F9=リスト!$C$4,リスト!$D$3,F9=リスト!$C$5,リスト!$D$3,F9=リスト!$C$6,リスト!$D$3,F9=リスト!$C$7,リスト!$D$3,F9=リスト!$C$8,リスト!$D$3,F9=リスト!$C$9,リスト!$D$3,F9=リスト!$C$10,リスト!$D$3,F9=リスト!$C$11,リスト!$D$3,F9=リスト!$C$12,リスト!$D$3,F9=リスト!$C$13,リスト!$D$4,F9=リスト!$C$14,リスト!$D$3,F9=リスト!$C$15,リスト!$D$3,F9=リスト!$C$16,リスト!$D$4,F9=リスト!$C$17,リスト!$D$4,F9=リスト!$C$18,リスト!$D$3,F9=リスト!$C$19,リスト!$D$3,F9="","")</f>
        <v>令和７年９月１日</v>
      </c>
      <c r="H9" s="50"/>
      <c r="I9" s="52">
        <v>200</v>
      </c>
      <c r="J9" s="52">
        <v>100</v>
      </c>
      <c r="K9" s="52"/>
      <c r="L9" s="52"/>
      <c r="M9" s="52"/>
      <c r="N9" s="28">
        <f t="shared" si="3"/>
        <v>300</v>
      </c>
      <c r="O9" s="25">
        <f t="shared" si="0"/>
        <v>93600</v>
      </c>
      <c r="P9" s="26">
        <f t="shared" si="4"/>
        <v>102960</v>
      </c>
      <c r="Q9" s="29">
        <f t="shared" si="1"/>
        <v>24600</v>
      </c>
    </row>
    <row r="10" spans="1:17">
      <c r="B10" s="44"/>
      <c r="C10" s="45"/>
      <c r="D10" s="46"/>
      <c r="E10" s="16">
        <f t="shared" si="2"/>
        <v>0</v>
      </c>
      <c r="F10" s="39"/>
      <c r="G10" s="19" t="str" cm="1">
        <f t="array" ref="G10">_xlfn.IFS(F10=リスト!$C$3,リスト!$D$3,F10=リスト!$C$4,リスト!$D$3,F10=リスト!$C$5,リスト!$D$3,F10=リスト!$C$6,リスト!$D$3,F10=リスト!$C$7,リスト!$D$3,F10=リスト!$C$8,リスト!$D$3,F10=リスト!$C$9,リスト!$D$3,F10=リスト!$C$10,リスト!$D$3,F10=リスト!$C$11,リスト!$D$3,F10=リスト!$C$12,リスト!$D$3,F10=リスト!$C$13,リスト!$D$4,F10=リスト!$C$14,リスト!$D$3,F10=リスト!$C$15,リスト!$D$3,F10=リスト!$C$16,リスト!$D$4,F10=リスト!$C$17,リスト!$D$4,F10=リスト!$C$18,リスト!$D$3,F10=リスト!$C$19,リスト!$D$3,F10="","")</f>
        <v/>
      </c>
      <c r="H10" s="50"/>
      <c r="I10" s="52"/>
      <c r="J10" s="52"/>
      <c r="K10" s="52"/>
      <c r="L10" s="52"/>
      <c r="M10" s="52"/>
      <c r="N10" s="28">
        <f t="shared" si="3"/>
        <v>0</v>
      </c>
      <c r="O10" s="25">
        <f t="shared" si="0"/>
        <v>0</v>
      </c>
      <c r="P10" s="26">
        <f t="shared" si="4"/>
        <v>0</v>
      </c>
      <c r="Q10" s="29">
        <f t="shared" si="1"/>
        <v>0</v>
      </c>
    </row>
    <row r="11" spans="1:17">
      <c r="B11" s="44"/>
      <c r="C11" s="45"/>
      <c r="D11" s="46"/>
      <c r="E11" s="16">
        <f t="shared" si="2"/>
        <v>0</v>
      </c>
      <c r="F11" s="39"/>
      <c r="G11" s="19" t="str" cm="1">
        <f t="array" ref="G11">_xlfn.IFS(F11=リスト!$C$3,リスト!$D$3,F11=リスト!$C$4,リスト!$D$3,F11=リスト!$C$5,リスト!$D$3,F11=リスト!$C$6,リスト!$D$3,F11=リスト!$C$7,リスト!$D$3,F11=リスト!$C$8,リスト!$D$3,F11=リスト!$C$9,リスト!$D$3,F11=リスト!$C$10,リスト!$D$3,F11=リスト!$C$11,リスト!$D$3,F11=リスト!$C$12,リスト!$D$3,F11=リスト!$C$13,リスト!$D$4,F11=リスト!$C$14,リスト!$D$3,F11=リスト!$C$15,リスト!$D$3,F11=リスト!$C$16,リスト!$D$4,F11=リスト!$C$17,リスト!$D$4,F11=リスト!$C$18,リスト!$D$3,F11=リスト!$C$19,リスト!$D$3,F11="","")</f>
        <v/>
      </c>
      <c r="H11" s="50"/>
      <c r="I11" s="52"/>
      <c r="J11" s="52"/>
      <c r="K11" s="52"/>
      <c r="L11" s="52"/>
      <c r="M11" s="52"/>
      <c r="N11" s="28">
        <f t="shared" si="3"/>
        <v>0</v>
      </c>
      <c r="O11" s="25">
        <f t="shared" si="0"/>
        <v>0</v>
      </c>
      <c r="P11" s="26">
        <f t="shared" si="4"/>
        <v>0</v>
      </c>
      <c r="Q11" s="29">
        <f t="shared" si="1"/>
        <v>0</v>
      </c>
    </row>
    <row r="12" spans="1:17">
      <c r="B12" s="44"/>
      <c r="C12" s="45"/>
      <c r="D12" s="46"/>
      <c r="E12" s="16">
        <f t="shared" si="2"/>
        <v>0</v>
      </c>
      <c r="F12" s="39"/>
      <c r="G12" s="19" t="str" cm="1">
        <f t="array" ref="G12">_xlfn.IFS(F12=リスト!$C$3,リスト!$D$3,F12=リスト!$C$4,リスト!$D$3,F12=リスト!$C$5,リスト!$D$3,F12=リスト!$C$6,リスト!$D$3,F12=リスト!$C$7,リスト!$D$3,F12=リスト!$C$8,リスト!$D$3,F12=リスト!$C$9,リスト!$D$3,F12=リスト!$C$10,リスト!$D$3,F12=リスト!$C$11,リスト!$D$3,F12=リスト!$C$12,リスト!$D$3,F12=リスト!$C$13,リスト!$D$4,F12=リスト!$C$14,リスト!$D$3,F12=リスト!$C$15,リスト!$D$3,F12=リスト!$C$16,リスト!$D$4,F12=リスト!$C$17,リスト!$D$4,F12=リスト!$C$18,リスト!$D$3,F12=リスト!$C$19,リスト!$D$3,F12="","")</f>
        <v/>
      </c>
      <c r="H12" s="50"/>
      <c r="I12" s="52"/>
      <c r="J12" s="52"/>
      <c r="K12" s="52"/>
      <c r="L12" s="52"/>
      <c r="M12" s="52"/>
      <c r="N12" s="28">
        <f t="shared" si="3"/>
        <v>0</v>
      </c>
      <c r="O12" s="25">
        <f t="shared" si="0"/>
        <v>0</v>
      </c>
      <c r="P12" s="26">
        <f t="shared" si="4"/>
        <v>0</v>
      </c>
      <c r="Q12" s="29">
        <f t="shared" si="1"/>
        <v>0</v>
      </c>
    </row>
    <row r="13" spans="1:17">
      <c r="B13" s="44"/>
      <c r="C13" s="45"/>
      <c r="D13" s="46"/>
      <c r="E13" s="16">
        <f t="shared" si="2"/>
        <v>0</v>
      </c>
      <c r="F13" s="39"/>
      <c r="G13" s="19" t="str" cm="1">
        <f t="array" ref="G13">_xlfn.IFS(F13=リスト!$C$3,リスト!$D$3,F13=リスト!$C$4,リスト!$D$3,F13=リスト!$C$5,リスト!$D$3,F13=リスト!$C$6,リスト!$D$3,F13=リスト!$C$7,リスト!$D$3,F13=リスト!$C$8,リスト!$D$3,F13=リスト!$C$9,リスト!$D$3,F13=リスト!$C$10,リスト!$D$3,F13=リスト!$C$11,リスト!$D$3,F13=リスト!$C$12,リスト!$D$3,F13=リスト!$C$13,リスト!$D$4,F13=リスト!$C$14,リスト!$D$3,F13=リスト!$C$15,リスト!$D$3,F13=リスト!$C$16,リスト!$D$4,F13=リスト!$C$17,リスト!$D$4,F13=リスト!$C$18,リスト!$D$3,F13=リスト!$C$19,リスト!$D$3,F13="","")</f>
        <v/>
      </c>
      <c r="H13" s="50"/>
      <c r="I13" s="52"/>
      <c r="J13" s="52"/>
      <c r="K13" s="52"/>
      <c r="L13" s="52"/>
      <c r="M13" s="52"/>
      <c r="N13" s="28">
        <f t="shared" si="3"/>
        <v>0</v>
      </c>
      <c r="O13" s="25">
        <f t="shared" si="0"/>
        <v>0</v>
      </c>
      <c r="P13" s="26">
        <f t="shared" si="4"/>
        <v>0</v>
      </c>
      <c r="Q13" s="29">
        <f t="shared" si="1"/>
        <v>0</v>
      </c>
    </row>
    <row r="14" spans="1:17">
      <c r="B14" s="44"/>
      <c r="C14" s="45"/>
      <c r="D14" s="46"/>
      <c r="E14" s="16">
        <f t="shared" si="2"/>
        <v>0</v>
      </c>
      <c r="F14" s="39"/>
      <c r="G14" s="19" t="str" cm="1">
        <f t="array" ref="G14">_xlfn.IFS(F14=リスト!$C$3,リスト!$D$3,F14=リスト!$C$4,リスト!$D$3,F14=リスト!$C$5,リスト!$D$3,F14=リスト!$C$6,リスト!$D$3,F14=リスト!$C$7,リスト!$D$3,F14=リスト!$C$8,リスト!$D$3,F14=リスト!$C$9,リスト!$D$3,F14=リスト!$C$10,リスト!$D$3,F14=リスト!$C$11,リスト!$D$3,F14=リスト!$C$12,リスト!$D$3,F14=リスト!$C$13,リスト!$D$4,F14=リスト!$C$14,リスト!$D$3,F14=リスト!$C$15,リスト!$D$3,F14=リスト!$C$16,リスト!$D$4,F14=リスト!$C$17,リスト!$D$4,F14=リスト!$C$18,リスト!$D$3,F14=リスト!$C$19,リスト!$D$3,F14="","")</f>
        <v/>
      </c>
      <c r="H14" s="50"/>
      <c r="I14" s="52"/>
      <c r="J14" s="52"/>
      <c r="K14" s="52"/>
      <c r="L14" s="52"/>
      <c r="M14" s="52"/>
      <c r="N14" s="28">
        <f t="shared" si="3"/>
        <v>0</v>
      </c>
      <c r="O14" s="25">
        <f t="shared" si="0"/>
        <v>0</v>
      </c>
      <c r="P14" s="26">
        <f t="shared" si="4"/>
        <v>0</v>
      </c>
      <c r="Q14" s="29">
        <f t="shared" si="1"/>
        <v>0</v>
      </c>
    </row>
    <row r="15" spans="1:17">
      <c r="B15" s="44"/>
      <c r="C15" s="45"/>
      <c r="D15" s="46"/>
      <c r="E15" s="16">
        <f t="shared" si="2"/>
        <v>0</v>
      </c>
      <c r="F15" s="39"/>
      <c r="G15" s="19" t="str" cm="1">
        <f t="array" ref="G15">_xlfn.IFS(F15=リスト!$C$3,リスト!$D$3,F15=リスト!$C$4,リスト!$D$3,F15=リスト!$C$5,リスト!$D$3,F15=リスト!$C$6,リスト!$D$3,F15=リスト!$C$7,リスト!$D$3,F15=リスト!$C$8,リスト!$D$3,F15=リスト!$C$9,リスト!$D$3,F15=リスト!$C$10,リスト!$D$3,F15=リスト!$C$11,リスト!$D$3,F15=リスト!$C$12,リスト!$D$3,F15=リスト!$C$13,リスト!$D$4,F15=リスト!$C$14,リスト!$D$3,F15=リスト!$C$15,リスト!$D$3,F15=リスト!$C$16,リスト!$D$4,F15=リスト!$C$17,リスト!$D$4,F15=リスト!$C$18,リスト!$D$3,F15=リスト!$C$19,リスト!$D$3,F15="","")</f>
        <v/>
      </c>
      <c r="H15" s="50"/>
      <c r="I15" s="52"/>
      <c r="J15" s="52"/>
      <c r="K15" s="52"/>
      <c r="L15" s="52"/>
      <c r="M15" s="52"/>
      <c r="N15" s="28">
        <f t="shared" si="3"/>
        <v>0</v>
      </c>
      <c r="O15" s="25">
        <f t="shared" si="0"/>
        <v>0</v>
      </c>
      <c r="P15" s="26">
        <f t="shared" si="4"/>
        <v>0</v>
      </c>
      <c r="Q15" s="29">
        <f t="shared" si="1"/>
        <v>0</v>
      </c>
    </row>
    <row r="16" spans="1:17">
      <c r="B16" s="44"/>
      <c r="C16" s="45"/>
      <c r="D16" s="46"/>
      <c r="E16" s="16">
        <f t="shared" si="2"/>
        <v>0</v>
      </c>
      <c r="F16" s="39"/>
      <c r="G16" s="19" t="str" cm="1">
        <f t="array" ref="G16">_xlfn.IFS(F16=リスト!$C$3,リスト!$D$3,F16=リスト!$C$4,リスト!$D$3,F16=リスト!$C$5,リスト!$D$3,F16=リスト!$C$6,リスト!$D$3,F16=リスト!$C$7,リスト!$D$3,F16=リスト!$C$8,リスト!$D$3,F16=リスト!$C$9,リスト!$D$3,F16=リスト!$C$10,リスト!$D$3,F16=リスト!$C$11,リスト!$D$3,F16=リスト!$C$12,リスト!$D$3,F16=リスト!$C$13,リスト!$D$4,F16=リスト!$C$14,リスト!$D$3,F16=リスト!$C$15,リスト!$D$3,F16=リスト!$C$16,リスト!$D$4,F16=リスト!$C$17,リスト!$D$4,F16=リスト!$C$18,リスト!$D$3,F16=リスト!$C$19,リスト!$D$3,F16="","")</f>
        <v/>
      </c>
      <c r="H16" s="50"/>
      <c r="I16" s="52"/>
      <c r="J16" s="52"/>
      <c r="K16" s="52"/>
      <c r="L16" s="52"/>
      <c r="M16" s="52"/>
      <c r="N16" s="28">
        <f t="shared" si="3"/>
        <v>0</v>
      </c>
      <c r="O16" s="25">
        <f t="shared" si="0"/>
        <v>0</v>
      </c>
      <c r="P16" s="26">
        <f t="shared" si="4"/>
        <v>0</v>
      </c>
      <c r="Q16" s="29">
        <f t="shared" si="1"/>
        <v>0</v>
      </c>
    </row>
    <row r="17" spans="2:17">
      <c r="B17" s="44"/>
      <c r="C17" s="45"/>
      <c r="D17" s="46"/>
      <c r="E17" s="16">
        <f t="shared" si="2"/>
        <v>0</v>
      </c>
      <c r="F17" s="39"/>
      <c r="G17" s="19" t="str" cm="1">
        <f t="array" ref="G17">_xlfn.IFS(F17=リスト!$C$3,リスト!$D$3,F17=リスト!$C$4,リスト!$D$3,F17=リスト!$C$5,リスト!$D$3,F17=リスト!$C$6,リスト!$D$3,F17=リスト!$C$7,リスト!$D$3,F17=リスト!$C$8,リスト!$D$3,F17=リスト!$C$9,リスト!$D$3,F17=リスト!$C$10,リスト!$D$3,F17=リスト!$C$11,リスト!$D$3,F17=リスト!$C$12,リスト!$D$3,F17=リスト!$C$13,リスト!$D$4,F17=リスト!$C$14,リスト!$D$3,F17=リスト!$C$15,リスト!$D$3,F17=リスト!$C$16,リスト!$D$4,F17=リスト!$C$17,リスト!$D$4,F17=リスト!$C$18,リスト!$D$3,F17=リスト!$C$19,リスト!$D$3,F17="","")</f>
        <v/>
      </c>
      <c r="H17" s="50"/>
      <c r="I17" s="52"/>
      <c r="J17" s="52"/>
      <c r="K17" s="52"/>
      <c r="L17" s="52"/>
      <c r="M17" s="52"/>
      <c r="N17" s="28">
        <f t="shared" si="3"/>
        <v>0</v>
      </c>
      <c r="O17" s="25">
        <f t="shared" si="0"/>
        <v>0</v>
      </c>
      <c r="P17" s="26">
        <f t="shared" si="4"/>
        <v>0</v>
      </c>
      <c r="Q17" s="29">
        <f t="shared" si="1"/>
        <v>0</v>
      </c>
    </row>
    <row r="18" spans="2:17">
      <c r="B18" s="44"/>
      <c r="C18" s="45"/>
      <c r="D18" s="46"/>
      <c r="E18" s="16">
        <f t="shared" si="2"/>
        <v>0</v>
      </c>
      <c r="F18" s="39"/>
      <c r="G18" s="19" t="str" cm="1">
        <f t="array" ref="G18">_xlfn.IFS(F18=リスト!$C$3,リスト!$D$3,F18=リスト!$C$4,リスト!$D$3,F18=リスト!$C$5,リスト!$D$3,F18=リスト!$C$6,リスト!$D$3,F18=リスト!$C$7,リスト!$D$3,F18=リスト!$C$8,リスト!$D$3,F18=リスト!$C$9,リスト!$D$3,F18=リスト!$C$10,リスト!$D$3,F18=リスト!$C$11,リスト!$D$3,F18=リスト!$C$12,リスト!$D$3,F18=リスト!$C$13,リスト!$D$4,F18=リスト!$C$14,リスト!$D$3,F18=リスト!$C$15,リスト!$D$3,F18=リスト!$C$16,リスト!$D$4,F18=リスト!$C$17,リスト!$D$4,F18=リスト!$C$18,リスト!$D$3,F18=リスト!$C$19,リスト!$D$3,F18="","")</f>
        <v/>
      </c>
      <c r="H18" s="50"/>
      <c r="I18" s="52"/>
      <c r="J18" s="52"/>
      <c r="K18" s="52"/>
      <c r="L18" s="52"/>
      <c r="M18" s="52"/>
      <c r="N18" s="28">
        <f t="shared" si="3"/>
        <v>0</v>
      </c>
      <c r="O18" s="25">
        <f t="shared" si="0"/>
        <v>0</v>
      </c>
      <c r="P18" s="26">
        <f t="shared" si="4"/>
        <v>0</v>
      </c>
      <c r="Q18" s="29">
        <f t="shared" si="1"/>
        <v>0</v>
      </c>
    </row>
    <row r="19" spans="2:17" ht="18.5" thickBot="1">
      <c r="B19" s="47"/>
      <c r="C19" s="48"/>
      <c r="D19" s="49"/>
      <c r="E19" s="17">
        <f t="shared" si="2"/>
        <v>0</v>
      </c>
      <c r="F19" s="40"/>
      <c r="G19" s="20" t="str" cm="1">
        <f t="array" ref="G19">_xlfn.IFS(F19=リスト!$C$3,リスト!$D$3,F19=リスト!$C$4,リスト!$D$3,F19=リスト!$C$5,リスト!$D$3,F19=リスト!$C$6,リスト!$D$3,F19=リスト!$C$7,リスト!$D$3,F19=リスト!$C$8,リスト!$D$3,F19=リスト!$C$9,リスト!$D$3,F19=リスト!$C$10,リスト!$D$3,F19=リスト!$C$11,リスト!$D$3,F19=リスト!$C$12,リスト!$D$3,F19=リスト!$C$13,リスト!$D$4,F19=リスト!$C$14,リスト!$D$3,F19=リスト!$C$15,リスト!$D$3,F19=リスト!$C$16,リスト!$D$4,F19=リスト!$C$17,リスト!$D$4,F19=リスト!$C$18,リスト!$D$3,F19=リスト!$C$19,リスト!$D$3,F19="","")</f>
        <v/>
      </c>
      <c r="H19" s="50"/>
      <c r="I19" s="53"/>
      <c r="J19" s="53"/>
      <c r="K19" s="53"/>
      <c r="L19" s="53"/>
      <c r="M19" s="53"/>
      <c r="N19" s="30">
        <f t="shared" si="3"/>
        <v>0</v>
      </c>
      <c r="O19" s="25">
        <f t="shared" si="0"/>
        <v>0</v>
      </c>
      <c r="P19" s="31">
        <f t="shared" si="4"/>
        <v>0</v>
      </c>
      <c r="Q19" s="32">
        <f t="shared" si="1"/>
        <v>0</v>
      </c>
    </row>
    <row r="20" spans="2:17" ht="19" thickTop="1" thickBot="1">
      <c r="B20" s="63" t="s">
        <v>0</v>
      </c>
      <c r="C20" s="64"/>
      <c r="D20" s="64"/>
      <c r="E20" s="64"/>
      <c r="F20" s="64"/>
      <c r="G20" s="65"/>
      <c r="H20" s="21">
        <f t="shared" ref="H20:Q20" si="5">SUM(H5:H19)</f>
        <v>600</v>
      </c>
      <c r="I20" s="22">
        <f t="shared" si="5"/>
        <v>1400</v>
      </c>
      <c r="J20" s="22">
        <f t="shared" si="5"/>
        <v>1000</v>
      </c>
      <c r="K20" s="22">
        <f t="shared" si="5"/>
        <v>1300</v>
      </c>
      <c r="L20" s="22">
        <f>SUM(L5:L19)</f>
        <v>300</v>
      </c>
      <c r="M20" s="22">
        <f>SUM(M5:M19)</f>
        <v>0</v>
      </c>
      <c r="N20" s="23">
        <f>SUM(N5:N19)</f>
        <v>4600</v>
      </c>
      <c r="O20" s="33">
        <f t="shared" si="5"/>
        <v>761400</v>
      </c>
      <c r="P20" s="34">
        <f t="shared" si="5"/>
        <v>837540</v>
      </c>
      <c r="Q20" s="35">
        <f t="shared" si="5"/>
        <v>173600</v>
      </c>
    </row>
    <row r="21" spans="2:17" ht="21" customHeight="1" thickBot="1">
      <c r="B21" s="4" t="s">
        <v>56</v>
      </c>
      <c r="H21" s="4" t="s">
        <v>61</v>
      </c>
      <c r="P21" s="15" t="s">
        <v>48</v>
      </c>
      <c r="Q21" s="36">
        <f>ROUNDDOWN(Q20,-3)</f>
        <v>173000</v>
      </c>
    </row>
    <row r="22" spans="2:17">
      <c r="B22" s="4" t="s">
        <v>59</v>
      </c>
    </row>
    <row r="23" spans="2:17" ht="11.25" customHeight="1"/>
  </sheetData>
  <sheetProtection insertRows="0"/>
  <mergeCells count="5">
    <mergeCell ref="B3:B4"/>
    <mergeCell ref="C3:G3"/>
    <mergeCell ref="H3:N3"/>
    <mergeCell ref="O3:Q3"/>
    <mergeCell ref="B20:G20"/>
  </mergeCells>
  <phoneticPr fontId="2"/>
  <pageMargins left="0.7" right="0.7" top="0.75" bottom="0.75" header="0.3" footer="0.3"/>
  <pageSetup paperSize="9" scale="5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0AF376-D1D8-4F6F-B164-909A8BF95288}">
            <xm:f>$G5=リスト!$D$4</xm:f>
            <x14:dxf>
              <fill>
                <patternFill>
                  <bgColor theme="1"/>
                </patternFill>
              </fill>
            </x14:dxf>
          </x14:cfRule>
          <xm:sqref>H5:H19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プルダウン以外からの入力は不可です" xr:uid="{7235D9A3-5525-464F-9B1C-EED18C6BA6C5}">
          <x14:formula1>
            <xm:f>リスト!$C$3:$C$17</xm:f>
          </x14:formula1>
          <xm:sqref>F5:F19</xm:sqref>
        </x14:dataValidation>
        <x14:dataValidation type="list" errorStyle="warning" allowBlank="1" showInputMessage="1" showErrorMessage="1" error="プルダウンに無い陶土名も入力可能です（はいを押せば入力されます）" xr:uid="{CF0943D5-A052-46B9-ACCA-EC6C9F5136F4}">
          <x14:formula1>
            <xm:f>リスト!$B$3:$B$17</xm:f>
          </x14:formula1>
          <xm:sqref>B5:B19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4ED-983B-4D67-8FAA-51E2FB9D9E13}">
  <dimension ref="B1:D19"/>
  <sheetViews>
    <sheetView view="pageBreakPreview" zoomScaleNormal="100" zoomScaleSheetLayoutView="100" workbookViewId="0">
      <selection activeCell="C18" sqref="C18"/>
    </sheetView>
  </sheetViews>
  <sheetFormatPr defaultRowHeight="18"/>
  <cols>
    <col min="1" max="1" width="1.83203125" customWidth="1"/>
    <col min="3" max="4" width="25.5" bestFit="1" customWidth="1"/>
  </cols>
  <sheetData>
    <row r="1" spans="2:4" ht="11.25" customHeight="1"/>
    <row r="2" spans="2:4">
      <c r="B2" s="2" t="s">
        <v>19</v>
      </c>
      <c r="C2" s="2" t="s">
        <v>21</v>
      </c>
      <c r="D2" s="2" t="s">
        <v>50</v>
      </c>
    </row>
    <row r="3" spans="2:4">
      <c r="B3" s="1" t="s">
        <v>9</v>
      </c>
      <c r="C3" s="1" t="s">
        <v>22</v>
      </c>
      <c r="D3" s="3" t="s">
        <v>51</v>
      </c>
    </row>
    <row r="4" spans="2:4">
      <c r="B4" s="1" t="s">
        <v>15</v>
      </c>
      <c r="C4" s="1" t="s">
        <v>41</v>
      </c>
      <c r="D4" s="3" t="s">
        <v>52</v>
      </c>
    </row>
    <row r="5" spans="2:4">
      <c r="B5" s="1" t="s">
        <v>16</v>
      </c>
      <c r="C5" s="1" t="s">
        <v>23</v>
      </c>
      <c r="D5" s="3"/>
    </row>
    <row r="6" spans="2:4">
      <c r="B6" s="1" t="s">
        <v>17</v>
      </c>
      <c r="C6" s="1" t="s">
        <v>24</v>
      </c>
      <c r="D6" s="3"/>
    </row>
    <row r="7" spans="2:4">
      <c r="B7" s="1" t="s">
        <v>18</v>
      </c>
      <c r="C7" s="1" t="s">
        <v>40</v>
      </c>
      <c r="D7" s="3"/>
    </row>
    <row r="8" spans="2:4">
      <c r="B8" s="1" t="s">
        <v>8</v>
      </c>
      <c r="C8" s="1" t="s">
        <v>33</v>
      </c>
      <c r="D8" s="3"/>
    </row>
    <row r="9" spans="2:4">
      <c r="B9" s="1" t="s">
        <v>14</v>
      </c>
      <c r="C9" s="1" t="s">
        <v>39</v>
      </c>
      <c r="D9" s="3"/>
    </row>
    <row r="10" spans="2:4">
      <c r="B10" s="1" t="s">
        <v>11</v>
      </c>
      <c r="C10" s="1" t="s">
        <v>25</v>
      </c>
      <c r="D10" s="3"/>
    </row>
    <row r="11" spans="2:4">
      <c r="B11" s="1" t="s">
        <v>12</v>
      </c>
      <c r="C11" s="1" t="s">
        <v>26</v>
      </c>
      <c r="D11" s="3"/>
    </row>
    <row r="12" spans="2:4">
      <c r="B12" s="1" t="s">
        <v>13</v>
      </c>
      <c r="C12" s="1" t="s">
        <v>27</v>
      </c>
      <c r="D12" s="3"/>
    </row>
    <row r="13" spans="2:4">
      <c r="B13" s="1" t="s">
        <v>10</v>
      </c>
      <c r="C13" s="1" t="s">
        <v>28</v>
      </c>
      <c r="D13" s="3"/>
    </row>
    <row r="14" spans="2:4">
      <c r="B14" s="1"/>
      <c r="C14" s="1" t="s">
        <v>29</v>
      </c>
      <c r="D14" s="3"/>
    </row>
    <row r="15" spans="2:4">
      <c r="B15" s="1"/>
      <c r="C15" s="1" t="s">
        <v>30</v>
      </c>
      <c r="D15" s="3"/>
    </row>
    <row r="16" spans="2:4">
      <c r="B16" s="1"/>
      <c r="C16" s="1" t="s">
        <v>31</v>
      </c>
      <c r="D16" s="3"/>
    </row>
    <row r="17" spans="2:4">
      <c r="B17" s="1"/>
      <c r="C17" s="1" t="s">
        <v>32</v>
      </c>
      <c r="D17" s="3"/>
    </row>
    <row r="18" spans="2:4">
      <c r="C18" s="37" t="s">
        <v>53</v>
      </c>
    </row>
    <row r="19" spans="2:4">
      <c r="C19" s="37" t="s">
        <v>54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算定表</vt:lpstr>
      <vt:lpstr>算定表(記載例)</vt:lpstr>
      <vt:lpstr>リスト</vt:lpstr>
      <vt:lpstr>リスト!Print_Area</vt:lpstr>
      <vt:lpstr>算定表!Print_Area</vt:lpstr>
      <vt:lpstr>'算定表(記載例)'!Print_Area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寿春（ものづくり産業課）</dc:creator>
  <cp:lastModifiedBy>平島 拓実</cp:lastModifiedBy>
  <dcterms:created xsi:type="dcterms:W3CDTF">2025-09-01T02:21:52Z</dcterms:created>
  <dcterms:modified xsi:type="dcterms:W3CDTF">2025-09-10T07:30:06Z</dcterms:modified>
</cp:coreProperties>
</file>